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0730" windowHeight="11160" activeTab="0"/>
  </bookViews>
  <sheets>
    <sheet name="BALANCE MEMORIA" sheetId="16" r:id="rId1"/>
    <sheet name="FLUJO DE EFECTIVO" sheetId="17" r:id="rId2"/>
    <sheet name="VARIACION DEL PN" sheetId="18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<sst xmlns="http://schemas.openxmlformats.org/spreadsheetml/2006/main" count="292" uniqueCount="253">
  <si>
    <t>A1</t>
  </si>
  <si>
    <t>ACTIVO</t>
  </si>
  <si>
    <t>A11</t>
  </si>
  <si>
    <t>REALIZABLE A CORTO PLAZO</t>
  </si>
  <si>
    <t>A111</t>
  </si>
  <si>
    <t>DISPONIBILIDADES</t>
  </si>
  <si>
    <t>A11101</t>
  </si>
  <si>
    <t>CajA</t>
  </si>
  <si>
    <t>A11102</t>
  </si>
  <si>
    <t>Depósitos a la VistA</t>
  </si>
  <si>
    <t>A11103</t>
  </si>
  <si>
    <t>Depósitos a Plazo y Valores Financ con venc de 1 a 30 días</t>
  </si>
  <si>
    <t>A11104</t>
  </si>
  <si>
    <t>Inversiones Temporales</t>
  </si>
  <si>
    <t>A112</t>
  </si>
  <si>
    <t>CRÉDITOS</t>
  </si>
  <si>
    <t>A11201</t>
  </si>
  <si>
    <t>Créditos al DíA</t>
  </si>
  <si>
    <t>Previsiones</t>
  </si>
  <si>
    <t>A11202</t>
  </si>
  <si>
    <t>Créditos Vencidos</t>
  </si>
  <si>
    <t>A11203</t>
  </si>
  <si>
    <t>Intereses Devengados</t>
  </si>
  <si>
    <t>A11204</t>
  </si>
  <si>
    <t>Cuentas por Cobrar</t>
  </si>
  <si>
    <t>A11205</t>
  </si>
  <si>
    <t>Otros Créditos</t>
  </si>
  <si>
    <t>A113</t>
  </si>
  <si>
    <t>EXISTENCIAS</t>
  </si>
  <si>
    <t>A11301</t>
  </si>
  <si>
    <t>Existencias</t>
  </si>
  <si>
    <t>A114</t>
  </si>
  <si>
    <t>OTROS ACTIVOS</t>
  </si>
  <si>
    <t>A11401</t>
  </si>
  <si>
    <t>Diversos</t>
  </si>
  <si>
    <t>A11402</t>
  </si>
  <si>
    <t>Gastos Pagados por AdelantadO</t>
  </si>
  <si>
    <t>A12</t>
  </si>
  <si>
    <t>REALIZABLE A LARGO PLAZO</t>
  </si>
  <si>
    <t>A121</t>
  </si>
  <si>
    <t>INSTRUMENTOS FINANCIEROS</t>
  </si>
  <si>
    <t>A12101</t>
  </si>
  <si>
    <t>A122</t>
  </si>
  <si>
    <t>CREDITOS</t>
  </si>
  <si>
    <t>A12201</t>
  </si>
  <si>
    <t>A12202</t>
  </si>
  <si>
    <t>A12203</t>
  </si>
  <si>
    <t>A12204</t>
  </si>
  <si>
    <t>A123</t>
  </si>
  <si>
    <t>INVERSIONES Y PARTICIPACIONES</t>
  </si>
  <si>
    <t>A12301</t>
  </si>
  <si>
    <t>Inversiones</t>
  </si>
  <si>
    <t>A124</t>
  </si>
  <si>
    <t>PROPIEDAD, PLANTA Y EQUIPOS</t>
  </si>
  <si>
    <t>A12401</t>
  </si>
  <si>
    <t>Permanente</t>
  </si>
  <si>
    <t>A125</t>
  </si>
  <si>
    <t>A12501</t>
  </si>
  <si>
    <t>Activos Restringidos</t>
  </si>
  <si>
    <t>A12502</t>
  </si>
  <si>
    <t>Cargos Diferidos</t>
  </si>
  <si>
    <t>A12503</t>
  </si>
  <si>
    <t>Intangibles</t>
  </si>
  <si>
    <t>A12504</t>
  </si>
  <si>
    <t>Bienes Adjudicados a Realizar</t>
  </si>
  <si>
    <t>P2</t>
  </si>
  <si>
    <t>PASIVO</t>
  </si>
  <si>
    <t>P21</t>
  </si>
  <si>
    <t>EXIGIBLE A CORTO PLAZO</t>
  </si>
  <si>
    <t>P211</t>
  </si>
  <si>
    <t>COMPROMISOS FINANCIEROS</t>
  </si>
  <si>
    <t>P21101</t>
  </si>
  <si>
    <t>Deudas Financ c/Socios,No Socios, Ot Coop e Inst sin Fines de LucrO</t>
  </si>
  <si>
    <t>P21102</t>
  </si>
  <si>
    <t>Deudas Financ Con Otras Entidades</t>
  </si>
  <si>
    <t>P21103</t>
  </si>
  <si>
    <t>Intereses a Pagar</t>
  </si>
  <si>
    <t>P212</t>
  </si>
  <si>
    <t>COMPROMISOS NO FINANCIEROS</t>
  </si>
  <si>
    <t>P21201</t>
  </si>
  <si>
    <t>Cuentas y Obligaciones a Pagar</t>
  </si>
  <si>
    <t>P21202</t>
  </si>
  <si>
    <t>Provisiones</t>
  </si>
  <si>
    <t>P21203</t>
  </si>
  <si>
    <t>Fondos</t>
  </si>
  <si>
    <t>Educación CooperativA</t>
  </si>
  <si>
    <t>Ingreso DiferidO</t>
  </si>
  <si>
    <t>P22</t>
  </si>
  <si>
    <t>EXIGIBLE A LARGO PLAZO</t>
  </si>
  <si>
    <t>P221</t>
  </si>
  <si>
    <t>P22101</t>
  </si>
  <si>
    <t>Deudas Financ c/Socios, No Socios, Ot Coop e Inst sin Fines de LucrO</t>
  </si>
  <si>
    <t>P22102</t>
  </si>
  <si>
    <t>P22103</t>
  </si>
  <si>
    <t>P222</t>
  </si>
  <si>
    <t>P22201</t>
  </si>
  <si>
    <t>P22202</t>
  </si>
  <si>
    <t>P22203</t>
  </si>
  <si>
    <t>P3</t>
  </si>
  <si>
    <t>PATRIMONIO NETO</t>
  </si>
  <si>
    <t>P31</t>
  </si>
  <si>
    <t>P311</t>
  </si>
  <si>
    <t>CAPITAL</t>
  </si>
  <si>
    <t>P31101</t>
  </si>
  <si>
    <t>Capital Social</t>
  </si>
  <si>
    <t>P312</t>
  </si>
  <si>
    <t>RESERVAS</t>
  </si>
  <si>
    <t>P31201</t>
  </si>
  <si>
    <t>Capital Institucional</t>
  </si>
  <si>
    <t>P31202</t>
  </si>
  <si>
    <t>Capital no Institucional</t>
  </si>
  <si>
    <t>P313</t>
  </si>
  <si>
    <t>RESULTADOS</t>
  </si>
  <si>
    <t>P31301</t>
  </si>
  <si>
    <t>Resultados</t>
  </si>
  <si>
    <t>G5</t>
  </si>
  <si>
    <t>EGRESOS</t>
  </si>
  <si>
    <t>G51</t>
  </si>
  <si>
    <t>COSTOS Y GASTOS OPERATIVOS</t>
  </si>
  <si>
    <t>G511</t>
  </si>
  <si>
    <t>Costos y Gastos Operativos Serv Financieros</t>
  </si>
  <si>
    <t>G51101</t>
  </si>
  <si>
    <t>Intereses y Comisiones Pagados</t>
  </si>
  <si>
    <t>G51102</t>
  </si>
  <si>
    <t>G51103</t>
  </si>
  <si>
    <t>Otros Costos por Servicios Financieros</t>
  </si>
  <si>
    <t>G51104</t>
  </si>
  <si>
    <t>Gastos Administrativos por Act Ahorro Cred</t>
  </si>
  <si>
    <t>G51105</t>
  </si>
  <si>
    <t>Gastos de Gobernabilidad</t>
  </si>
  <si>
    <t>G512</t>
  </si>
  <si>
    <t>Costos y Gastos por Actividades no Financieras</t>
  </si>
  <si>
    <t>G51201</t>
  </si>
  <si>
    <t>Costo de Ventas</t>
  </si>
  <si>
    <t>G51202</t>
  </si>
  <si>
    <t>Gastos administrativos y operativos</t>
  </si>
  <si>
    <t>G51203</t>
  </si>
  <si>
    <t>G513</t>
  </si>
  <si>
    <t>Otros Gastos y Pérdidas</t>
  </si>
  <si>
    <t>G51301</t>
  </si>
  <si>
    <t>Pérdida en Operaciones Financieras</t>
  </si>
  <si>
    <t>G51302</t>
  </si>
  <si>
    <t>Pérdida en venta de bienes</t>
  </si>
  <si>
    <t>G51303</t>
  </si>
  <si>
    <t>Gastos y Pérdidas eventuales</t>
  </si>
  <si>
    <t>G52</t>
  </si>
  <si>
    <t>Costos y Gastos no Operativos</t>
  </si>
  <si>
    <t>G521</t>
  </si>
  <si>
    <t>G52101</t>
  </si>
  <si>
    <t>I4</t>
  </si>
  <si>
    <t>INGRESOS</t>
  </si>
  <si>
    <t>I41</t>
  </si>
  <si>
    <t>INGRESOS OPERATIVOS</t>
  </si>
  <si>
    <t>I411</t>
  </si>
  <si>
    <t>Ingresos Operativos por Serv Financieros</t>
  </si>
  <si>
    <t>I41101</t>
  </si>
  <si>
    <t>Intereses y Comisiones Cobrados por Créditos</t>
  </si>
  <si>
    <t>I41102</t>
  </si>
  <si>
    <t>Comisiones Cobradas sobre Servicios Financieros</t>
  </si>
  <si>
    <t>I41103</t>
  </si>
  <si>
    <t>Intereses Cobrados por Depósitos y Valores Financieros</t>
  </si>
  <si>
    <t>I41104</t>
  </si>
  <si>
    <t>Ingresos Operativos Varios</t>
  </si>
  <si>
    <t>I41105</t>
  </si>
  <si>
    <t>Ingresos por Ventas y Servicios no Financieros</t>
  </si>
  <si>
    <t>I42</t>
  </si>
  <si>
    <t>INGRESOS NO OPERATIVOS</t>
  </si>
  <si>
    <t>I421</t>
  </si>
  <si>
    <t>Ingresos Eventuales</t>
  </si>
  <si>
    <t>I42101</t>
  </si>
  <si>
    <t>Ingresos Varios</t>
  </si>
  <si>
    <t>I42102</t>
  </si>
  <si>
    <t>Ingresos por Actividades Especiales</t>
  </si>
  <si>
    <t>O7</t>
  </si>
  <si>
    <t>CUENTAS DE ORDEN DEUDORAS</t>
  </si>
  <si>
    <t>O71</t>
  </si>
  <si>
    <t>O711</t>
  </si>
  <si>
    <t>O71101</t>
  </si>
  <si>
    <t>O72</t>
  </si>
  <si>
    <t>CUENTAS DE ORDEN DEUDORAS PER CONTRA</t>
  </si>
  <si>
    <t>O721</t>
  </si>
  <si>
    <t>O72101</t>
  </si>
  <si>
    <t>O8</t>
  </si>
  <si>
    <t>CUENTAS DE ORDEN ACREEDORAS</t>
  </si>
  <si>
    <t>O81</t>
  </si>
  <si>
    <t>CUENTAS DE ORDEN ACREEDORAS PER CONTRA</t>
  </si>
  <si>
    <t>O811</t>
  </si>
  <si>
    <t>O81101</t>
  </si>
  <si>
    <t>O82</t>
  </si>
  <si>
    <t>O821</t>
  </si>
  <si>
    <t>O82101</t>
  </si>
  <si>
    <t>BALANCE GENERAL Y CUADRO DE RESULTADOS COMPARATIVO</t>
  </si>
  <si>
    <t>CÓDIGO</t>
  </si>
  <si>
    <t>CUENTA CONTABLE</t>
  </si>
  <si>
    <t>Ejercicio 2019</t>
  </si>
  <si>
    <t>VARIACIÓN ABSOLUTA</t>
  </si>
  <si>
    <t>Ejercicio 2020</t>
  </si>
  <si>
    <t>VAR INT.AN % 2019/2020</t>
  </si>
  <si>
    <t>FLUJO DE EFECTIVO POR ACTIVIDADES OPERATIVAS</t>
  </si>
  <si>
    <t>VENTAS NETAS (COBRO NETO)</t>
  </si>
  <si>
    <t>PAGO A PROVEEDORES LOCALES (PAGO NETO)</t>
  </si>
  <si>
    <t>PAGO A PROVEEDORES DEL EXTERIOR (PAGO NETO)</t>
  </si>
  <si>
    <t>EFECTIVO PAGADO A EMPLEADOS</t>
  </si>
  <si>
    <t>EFECTIVO GENERADO (USADO) POR OTRAS ACTIVIDADES OPERATIVAS</t>
  </si>
  <si>
    <t>PAGO DE IMPUESTOS</t>
  </si>
  <si>
    <t>EFECTIVO NETO POR ACTIVIDADES OPERATIVAS</t>
  </si>
  <si>
    <t>FLUJO DE EFECTIVO POR ACTIVIDADES DE INVERSIÓN</t>
  </si>
  <si>
    <t>AUMENTO/DISMINUCIÓN NETO/A DE INVERSIONES TEMPORARIAS</t>
  </si>
  <si>
    <t>AUMENTO/DISMINUCIÓN NETO/A DE INVERSIONES A LARGO PLAZO</t>
  </si>
  <si>
    <t>AUMENTO/DISMINUCIÓN NETO/A DE PROPIEDAD, PLANTA Y EQUIPO</t>
  </si>
  <si>
    <t>EFECTIVO NETO POR ACTIVIDADES DE INVERSIÓN</t>
  </si>
  <si>
    <t>FLUJO DE EFECTIVO POR ACTIVIDADES DE FINANCIAMIENTO</t>
  </si>
  <si>
    <t>APORTE DE CAPITAL</t>
  </si>
  <si>
    <t>AUMENTO/DISMINUCIÓN NETO/A DE PRÉSTAMOS</t>
  </si>
  <si>
    <t>DIVIDENDOS PAGADOS</t>
  </si>
  <si>
    <t xml:space="preserve">AUMENTO/DISMINUCIÓN NETO/A DE INTERESES </t>
  </si>
  <si>
    <t>EFECTIVO NETO POR ACTIVIDADES DE FINANCIAMIENTO</t>
  </si>
  <si>
    <t xml:space="preserve">EFECTO DE LAS GANANCIAS O PÉRDIDAS POR DIFERENCIAS DE TIPO DE CAMBIO </t>
  </si>
  <si>
    <t>AUMENTO/DISMINUCIÓN NETO/A DE EFECTIVOS Y SUS EQUIVALENTES</t>
  </si>
  <si>
    <t>EFECTIVO Y SUS EQUIVALENTES AL COMIENZO DEL PERIODO</t>
  </si>
  <si>
    <t>EFECTIVO Y SUS EQUIVALENTES AL CIERRE DEL PERIODO</t>
  </si>
  <si>
    <t>ESTADO DE FLUJO DE EFECTIVO</t>
  </si>
  <si>
    <t>(Expresado en Guaranies)</t>
  </si>
  <si>
    <t>Por el ejercicio comprendido entre el 01 de Enero y el 31 de Diciembre de 2020 con cifras comparativas al 31 de Diciembre 2019</t>
  </si>
  <si>
    <t>CUENTAS</t>
  </si>
  <si>
    <t>INTEGRADO</t>
  </si>
  <si>
    <t>LEGAL</t>
  </si>
  <si>
    <t>DE REVALÚO</t>
  </si>
  <si>
    <t>OTRAS RESERVAS</t>
  </si>
  <si>
    <t>ACUMULADOS</t>
  </si>
  <si>
    <t>DEL EJERCICIO</t>
  </si>
  <si>
    <t>SALDO AL INICIO DEL  EJERCICIO 2019</t>
  </si>
  <si>
    <t>MOVIMIENTOS  DEL EJERCICIO 2019</t>
  </si>
  <si>
    <t>INTEGRACIÓN DE CAPITAL</t>
  </si>
  <si>
    <t>TRANSFERENCIA A DIVIDENDOS A PAGAR</t>
  </si>
  <si>
    <t>SOCIOS SUSCRIPTORES</t>
  </si>
  <si>
    <t>TRANSERENCIA A RESULTADOS ACUMULADOS</t>
  </si>
  <si>
    <t>AJUSTES/ DESAFECTAC. DE RESULT. ACUMULADOS</t>
  </si>
  <si>
    <t>CAPITALIZACION RESERVA DE REVALUO</t>
  </si>
  <si>
    <t>RESERVA LEGAL</t>
  </si>
  <si>
    <r>
      <t>RESERVA DE REVALÚO</t>
    </r>
  </si>
  <si>
    <t>REVALUO TECNICO</t>
  </si>
  <si>
    <t xml:space="preserve">                     RESULTADOS ACUMULADOS</t>
  </si>
  <si>
    <t>RESULTADO DEL EJERCICIO</t>
  </si>
  <si>
    <t>SALDO AL CIERRE DEL EJERCICIO 2019 e INICIO DEL  EJERCICIO 2020</t>
  </si>
  <si>
    <t>MOVIMIENTOS  DEL EJERCICIO 2020</t>
  </si>
  <si>
    <t xml:space="preserve">                                             CAPITALIZACION RESERVA DE REVALUO</t>
  </si>
  <si>
    <t xml:space="preserve">      RESERVA LEGAL</t>
  </si>
  <si>
    <r>
      <t xml:space="preserve">             RESERVA DE REVALÚO</t>
    </r>
  </si>
  <si>
    <t>RESULTADOS ACUMULADOS</t>
  </si>
  <si>
    <t>SALDO AL CIERRE DEL EJERCICIO 2020</t>
  </si>
  <si>
    <t>ESTADO DE EVOLUCIÓN DEL PATRIMONIO NETO</t>
  </si>
  <si>
    <t>Por el ejercicio comprendido entre el 01 de Enero y el 31 de Diciembre de 2020 con cifras comparativas                                 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</si>
</sst>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>
        <color indexed="8"/>
      </left>
      <right/>
      <top/>
      <bottom/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medium"/>
      <right/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</cellStyleXfs>
  <cellXfs count="127">
    <xf numFmtId="0" fontId="0" fillId="0" borderId="0" xfId="0"/>
    <xf numFmtId="164" fontId="0" fillId="0" borderId="0" xfId="20" applyNumberFormat="1" applyFont="1"/>
    <xf numFmtId="0" fontId="0" fillId="0" borderId="0" xfId="0" applyAlignment="1">
      <alignment horizontal="center" vertical="center"/>
    </xf>
    <xf numFmtId="10" fontId="6" fillId="6" borderId="2" xfId="21" applyNumberFormat="1" applyFont="1" applyFill="1" applyBorder="1"/>
    <xf numFmtId="0" fontId="6" fillId="6" borderId="2" xfId="23" applyFont="1" applyFill="1" applyBorder="1"/>
    <xf numFmtId="164" fontId="6" fillId="6" borderId="2" xfId="23" applyNumberFormat="1" applyFont="1" applyFill="1" applyBorder="1"/>
    <xf numFmtId="0" fontId="6" fillId="6" borderId="2" xfId="0" applyFont="1" applyFill="1" applyBorder="1"/>
    <xf numFmtId="164" fontId="6" fillId="6" borderId="2" xfId="20" applyNumberFormat="1" applyFont="1" applyFill="1" applyBorder="1"/>
    <xf numFmtId="10" fontId="8" fillId="6" borderId="2" xfId="21" applyNumberFormat="1" applyFont="1" applyFill="1" applyBorder="1"/>
    <xf numFmtId="164" fontId="6" fillId="6" borderId="2" xfId="22" applyNumberFormat="1" applyFont="1" applyFill="1" applyBorder="1"/>
    <xf numFmtId="0" fontId="8" fillId="6" borderId="2" xfId="24" applyFont="1" applyFill="1" applyBorder="1"/>
    <xf numFmtId="164" fontId="8" fillId="6" borderId="2" xfId="24" applyNumberFormat="1" applyFont="1" applyFill="1" applyBorder="1"/>
    <xf numFmtId="164" fontId="0" fillId="0" borderId="0" xfId="26" applyNumberFormat="1" applyFont="1"/>
    <xf numFmtId="164" fontId="6" fillId="6" borderId="2" xfId="26" applyNumberFormat="1" applyFont="1" applyFill="1" applyBorder="1"/>
    <xf numFmtId="9" fontId="8" fillId="6" borderId="2" xfId="21" applyNumberFormat="1" applyFont="1" applyFill="1" applyBorder="1"/>
    <xf numFmtId="37" fontId="12" fillId="0" borderId="3" xfId="27" applyNumberFormat="1" applyFont="1" applyBorder="1" applyAlignment="1">
      <alignment vertical="center"/>
      <protection/>
    </xf>
    <xf numFmtId="37" fontId="12" fillId="0" borderId="4" xfId="27" applyNumberFormat="1" applyFont="1" applyBorder="1" applyAlignment="1">
      <alignment vertical="center"/>
      <protection/>
    </xf>
    <xf numFmtId="0" fontId="15" fillId="0" borderId="0" xfId="0" applyFont="1" applyAlignment="1">
      <alignment/>
    </xf>
    <xf numFmtId="0" fontId="6" fillId="7" borderId="5" xfId="25" applyFont="1" applyFill="1" applyBorder="1"/>
    <xf numFmtId="164" fontId="6" fillId="7" borderId="5" xfId="25" applyNumberFormat="1" applyFont="1" applyFill="1" applyBorder="1"/>
    <xf numFmtId="164" fontId="6" fillId="7" borderId="5" xfId="26" applyNumberFormat="1" applyFont="1" applyFill="1" applyBorder="1"/>
    <xf numFmtId="10" fontId="6" fillId="7" borderId="5" xfId="21" applyNumberFormat="1" applyFont="1" applyFill="1" applyBorder="1"/>
    <xf numFmtId="0" fontId="6" fillId="7" borderId="2" xfId="23" applyFont="1" applyFill="1" applyBorder="1"/>
    <xf numFmtId="164" fontId="6" fillId="7" borderId="2" xfId="23" applyNumberFormat="1" applyFont="1" applyFill="1" applyBorder="1"/>
    <xf numFmtId="164" fontId="6" fillId="7" borderId="2" xfId="26" applyNumberFormat="1" applyFont="1" applyFill="1" applyBorder="1"/>
    <xf numFmtId="10" fontId="6" fillId="7" borderId="2" xfId="21" applyNumberFormat="1" applyFont="1" applyFill="1" applyBorder="1"/>
    <xf numFmtId="0" fontId="6" fillId="7" borderId="2" xfId="0" applyFont="1" applyFill="1" applyBorder="1"/>
    <xf numFmtId="164" fontId="6" fillId="7" borderId="2" xfId="20" applyNumberFormat="1" applyFont="1" applyFill="1" applyBorder="1"/>
    <xf numFmtId="0" fontId="8" fillId="8" borderId="2" xfId="24" applyFont="1" applyFill="1" applyBorder="1"/>
    <xf numFmtId="164" fontId="8" fillId="8" borderId="2" xfId="24" applyNumberFormat="1" applyFont="1" applyFill="1" applyBorder="1"/>
    <xf numFmtId="164" fontId="6" fillId="8" borderId="2" xfId="26" applyNumberFormat="1" applyFont="1" applyFill="1" applyBorder="1"/>
    <xf numFmtId="10" fontId="8" fillId="8" borderId="2" xfId="21" applyNumberFormat="1" applyFont="1" applyFill="1" applyBorder="1"/>
    <xf numFmtId="0" fontId="8" fillId="8" borderId="6" xfId="24" applyFont="1" applyFill="1" applyBorder="1"/>
    <xf numFmtId="164" fontId="8" fillId="8" borderId="6" xfId="24" applyNumberFormat="1" applyFont="1" applyFill="1" applyBorder="1"/>
    <xf numFmtId="164" fontId="6" fillId="8" borderId="6" xfId="26" applyNumberFormat="1" applyFont="1" applyFill="1" applyBorder="1"/>
    <xf numFmtId="10" fontId="8" fillId="8" borderId="6" xfId="21" applyNumberFormat="1" applyFont="1" applyFill="1" applyBorder="1"/>
    <xf numFmtId="0" fontId="16" fillId="9" borderId="7" xfId="0" applyFont="1" applyFill="1" applyBorder="1" applyAlignment="1">
      <alignment horizontal="center" vertical="center"/>
    </xf>
    <xf numFmtId="164" fontId="16" fillId="9" borderId="7" xfId="20" applyNumberFormat="1" applyFont="1" applyFill="1" applyBorder="1" applyAlignment="1">
      <alignment horizontal="center" vertical="center"/>
    </xf>
    <xf numFmtId="164" fontId="16" fillId="9" borderId="7" xfId="26" applyNumberFormat="1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9" xfId="27" applyFont="1" applyBorder="1" applyAlignment="1">
      <alignment vertical="center" wrapText="1"/>
      <protection/>
    </xf>
    <xf numFmtId="0" fontId="12" fillId="0" borderId="10" xfId="27" applyFont="1" applyBorder="1" applyAlignment="1">
      <alignment vertical="center" wrapText="1"/>
      <protection/>
    </xf>
    <xf numFmtId="0" fontId="15" fillId="0" borderId="0" xfId="0" applyFont="1" applyAlignment="1">
      <alignment horizontal="center" vertical="justify"/>
    </xf>
    <xf numFmtId="0" fontId="14" fillId="0" borderId="0" xfId="0" applyFont="1" applyAlignment="1">
      <alignment horizontal="center"/>
    </xf>
    <xf numFmtId="0" fontId="12" fillId="0" borderId="9" xfId="27" applyFont="1" applyBorder="1" applyAlignment="1">
      <alignment horizontal="left" vertical="center"/>
      <protection/>
    </xf>
    <xf numFmtId="0" fontId="12" fillId="0" borderId="10" xfId="27" applyFont="1" applyBorder="1" applyAlignment="1">
      <alignment horizontal="left" vertical="center"/>
      <protection/>
    </xf>
    <xf numFmtId="0" fontId="12" fillId="0" borderId="9" xfId="27" applyFont="1" applyBorder="1" applyAlignment="1">
      <alignment vertical="center"/>
      <protection/>
    </xf>
    <xf numFmtId="0" fontId="12" fillId="0" borderId="10" xfId="27" applyFont="1" applyBorder="1" applyAlignment="1">
      <alignment vertical="center"/>
      <protection/>
    </xf>
    <xf numFmtId="0" fontId="13" fillId="0" borderId="9" xfId="27" applyFont="1" applyBorder="1" applyAlignment="1">
      <alignment horizontal="left" vertical="center"/>
      <protection/>
    </xf>
    <xf numFmtId="0" fontId="13" fillId="0" borderId="10" xfId="27" applyFont="1" applyBorder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13" fillId="0" borderId="9" xfId="27" applyFont="1" applyBorder="1" applyAlignment="1">
      <alignment horizontal="left" vertical="center"/>
      <protection/>
    </xf>
    <xf numFmtId="0" fontId="13" fillId="0" borderId="10" xfId="27" applyFont="1" applyBorder="1" applyAlignment="1">
      <alignment horizontal="left" vertical="center"/>
      <protection/>
    </xf>
    <xf numFmtId="0" fontId="13" fillId="0" borderId="9" xfId="27" applyFont="1" applyBorder="1" applyAlignment="1">
      <alignment horizontal="left" vertical="center" wrapText="1"/>
      <protection/>
    </xf>
    <xf numFmtId="0" fontId="13" fillId="0" borderId="10" xfId="27" applyFont="1" applyBorder="1" applyAlignment="1">
      <alignment horizontal="left" vertical="center" wrapText="1"/>
      <protection/>
    </xf>
    <xf numFmtId="0" fontId="10" fillId="10" borderId="11" xfId="27" applyFont="1" applyFill="1" applyBorder="1" applyAlignment="1">
      <alignment vertical="center" wrapText="1"/>
      <protection/>
    </xf>
    <xf numFmtId="0" fontId="10" fillId="10" borderId="12" xfId="27" applyFont="1" applyFill="1" applyBorder="1" applyAlignment="1">
      <alignment vertical="center" wrapText="1"/>
      <protection/>
    </xf>
    <xf numFmtId="37" fontId="17" fillId="10" borderId="13" xfId="27" applyNumberFormat="1" applyFont="1" applyFill="1" applyBorder="1" applyAlignment="1">
      <alignment vertical="center"/>
      <protection/>
    </xf>
    <xf numFmtId="0" fontId="10" fillId="10" borderId="14" xfId="27" applyFont="1" applyFill="1" applyBorder="1" applyAlignment="1">
      <alignment vertical="center" wrapText="1"/>
      <protection/>
    </xf>
    <xf numFmtId="0" fontId="10" fillId="10" borderId="15" xfId="27" applyFont="1" applyFill="1" applyBorder="1" applyAlignment="1">
      <alignment vertical="center" wrapText="1"/>
      <protection/>
    </xf>
    <xf numFmtId="37" fontId="12" fillId="10" borderId="16" xfId="27" applyNumberFormat="1" applyFont="1" applyFill="1" applyBorder="1" applyAlignment="1">
      <alignment vertical="center"/>
      <protection/>
    </xf>
    <xf numFmtId="0" fontId="11" fillId="8" borderId="17" xfId="27" applyFont="1" applyFill="1" applyBorder="1" applyAlignment="1">
      <alignment vertical="center" wrapText="1"/>
      <protection/>
    </xf>
    <xf numFmtId="0" fontId="11" fillId="8" borderId="18" xfId="27" applyFont="1" applyFill="1" applyBorder="1" applyAlignment="1">
      <alignment vertical="center" wrapText="1"/>
      <protection/>
    </xf>
    <xf numFmtId="37" fontId="12" fillId="8" borderId="19" xfId="27" applyNumberFormat="1" applyFont="1" applyFill="1" applyBorder="1" applyAlignment="1">
      <alignment vertical="center"/>
      <protection/>
    </xf>
    <xf numFmtId="0" fontId="10" fillId="8" borderId="17" xfId="27" applyFont="1" applyFill="1" applyBorder="1" applyAlignment="1">
      <alignment horizontal="left" vertical="center" wrapText="1"/>
      <protection/>
    </xf>
    <xf numFmtId="0" fontId="10" fillId="8" borderId="18" xfId="27" applyFont="1" applyFill="1" applyBorder="1" applyAlignment="1">
      <alignment horizontal="left" vertical="center" wrapText="1"/>
      <protection/>
    </xf>
    <xf numFmtId="0" fontId="10" fillId="10" borderId="20" xfId="27" applyFont="1" applyFill="1" applyBorder="1" applyAlignment="1">
      <alignment vertical="center" wrapText="1"/>
      <protection/>
    </xf>
    <xf numFmtId="0" fontId="10" fillId="10" borderId="21" xfId="27" applyFont="1" applyFill="1" applyBorder="1" applyAlignment="1">
      <alignment vertical="center" wrapText="1"/>
      <protection/>
    </xf>
    <xf numFmtId="0" fontId="10" fillId="8" borderId="22" xfId="27" applyFont="1" applyFill="1" applyBorder="1" applyAlignment="1">
      <alignment horizontal="left" vertical="center" wrapText="1"/>
      <protection/>
    </xf>
    <xf numFmtId="0" fontId="11" fillId="8" borderId="23" xfId="27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justify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/>
    </xf>
    <xf numFmtId="0" fontId="23" fillId="8" borderId="24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3" fillId="8" borderId="34" xfId="0" applyFont="1" applyFill="1" applyBorder="1" applyAlignment="1">
      <alignment horizontal="justify" vertical="center" wrapText="1"/>
    </xf>
    <xf numFmtId="0" fontId="23" fillId="8" borderId="35" xfId="0" applyFont="1" applyFill="1" applyBorder="1" applyAlignment="1">
      <alignment horizontal="justify" vertical="center" wrapText="1"/>
    </xf>
    <xf numFmtId="37" fontId="24" fillId="8" borderId="36" xfId="26" applyNumberFormat="1" applyFont="1" applyFill="1" applyBorder="1" applyAlignment="1" applyProtection="1">
      <alignment horizontal="right" vertical="center" wrapText="1"/>
      <protection/>
    </xf>
    <xf numFmtId="0" fontId="23" fillId="0" borderId="37" xfId="0" applyFont="1" applyBorder="1" applyAlignment="1">
      <alignment horizontal="justify" vertical="center" wrapText="1"/>
    </xf>
    <xf numFmtId="0" fontId="23" fillId="0" borderId="38" xfId="0" applyFont="1" applyBorder="1" applyAlignment="1">
      <alignment horizontal="justify" vertical="center" wrapText="1"/>
    </xf>
    <xf numFmtId="37" fontId="24" fillId="0" borderId="39" xfId="26" applyNumberFormat="1" applyFont="1" applyFill="1" applyBorder="1" applyAlignment="1" applyProtection="1">
      <alignment horizontal="right" vertical="center" wrapText="1"/>
      <protection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37" fontId="24" fillId="11" borderId="39" xfId="26" applyNumberFormat="1" applyFont="1" applyFill="1" applyBorder="1" applyAlignment="1" applyProtection="1">
      <alignment horizontal="right" vertical="center" wrapText="1"/>
      <protection/>
    </xf>
    <xf numFmtId="37" fontId="24" fillId="12" borderId="39" xfId="26" applyNumberFormat="1" applyFont="1" applyFill="1" applyBorder="1" applyAlignment="1" applyProtection="1">
      <alignment horizontal="right" vertical="center" wrapText="1"/>
      <protection/>
    </xf>
    <xf numFmtId="0" fontId="24" fillId="0" borderId="40" xfId="0" applyFont="1" applyBorder="1" applyAlignment="1">
      <alignment horizontal="justify" vertical="center" wrapText="1"/>
    </xf>
    <xf numFmtId="0" fontId="24" fillId="0" borderId="41" xfId="0" applyFont="1" applyBorder="1" applyAlignment="1">
      <alignment horizontal="justify" vertical="center" wrapText="1"/>
    </xf>
    <xf numFmtId="37" fontId="24" fillId="0" borderId="42" xfId="26" applyNumberFormat="1" applyFont="1" applyFill="1" applyBorder="1" applyAlignment="1" applyProtection="1">
      <alignment horizontal="right" vertical="center" wrapText="1"/>
      <protection/>
    </xf>
    <xf numFmtId="37" fontId="24" fillId="12" borderId="42" xfId="26" applyNumberFormat="1" applyFont="1" applyFill="1" applyBorder="1" applyAlignment="1" applyProtection="1">
      <alignment horizontal="right" vertical="center" wrapText="1"/>
      <protection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justify" vertical="center" wrapText="1"/>
    </xf>
    <xf numFmtId="37" fontId="24" fillId="0" borderId="45" xfId="26" applyNumberFormat="1" applyFont="1" applyFill="1" applyBorder="1" applyAlignment="1" applyProtection="1">
      <alignment horizontal="right" vertical="center" wrapText="1"/>
      <protection/>
    </xf>
    <xf numFmtId="37" fontId="24" fillId="12" borderId="45" xfId="26" applyNumberFormat="1" applyFont="1" applyFill="1" applyBorder="1" applyAlignment="1" applyProtection="1">
      <alignment horizontal="right" vertical="center" wrapText="1"/>
      <protection/>
    </xf>
    <xf numFmtId="0" fontId="23" fillId="0" borderId="46" xfId="0" applyFont="1" applyBorder="1" applyAlignment="1">
      <alignment horizontal="justify" vertical="center" wrapText="1"/>
    </xf>
    <xf numFmtId="0" fontId="23" fillId="0" borderId="47" xfId="0" applyFont="1" applyBorder="1" applyAlignment="1">
      <alignment horizontal="justify" vertical="center" wrapText="1"/>
    </xf>
    <xf numFmtId="0" fontId="23" fillId="8" borderId="48" xfId="0" applyFont="1" applyFill="1" applyBorder="1" applyAlignment="1">
      <alignment horizontal="justify" vertical="center" wrapText="1"/>
    </xf>
    <xf numFmtId="0" fontId="23" fillId="8" borderId="49" xfId="0" applyFont="1" applyFill="1" applyBorder="1" applyAlignment="1">
      <alignment horizontal="justify" vertical="center" wrapText="1"/>
    </xf>
    <xf numFmtId="37" fontId="23" fillId="8" borderId="49" xfId="26" applyNumberFormat="1" applyFont="1" applyFill="1" applyBorder="1" applyAlignment="1" applyProtection="1">
      <alignment horizontal="right" vertical="center" wrapText="1"/>
      <protection/>
    </xf>
    <xf numFmtId="0" fontId="23" fillId="0" borderId="50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justify" vertical="center" wrapText="1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justify" vertical="center" wrapText="1"/>
    </xf>
    <xf numFmtId="0" fontId="24" fillId="0" borderId="42" xfId="0" applyFont="1" applyBorder="1" applyAlignment="1">
      <alignment horizontal="justify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justify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42" xfId="0" applyFont="1" applyBorder="1" applyAlignment="1">
      <alignment horizontal="justify" vertical="center" wrapText="1"/>
    </xf>
    <xf numFmtId="0" fontId="23" fillId="0" borderId="52" xfId="0" applyFont="1" applyBorder="1" applyAlignment="1">
      <alignment horizontal="justify" vertical="center" wrapText="1"/>
    </xf>
    <xf numFmtId="0" fontId="23" fillId="0" borderId="45" xfId="0" applyFont="1" applyBorder="1" applyAlignment="1">
      <alignment horizontal="justify" vertical="center" wrapText="1"/>
    </xf>
    <xf numFmtId="0" fontId="25" fillId="8" borderId="48" xfId="0" applyFont="1" applyFill="1" applyBorder="1" applyAlignment="1">
      <alignment horizontal="justify" vertical="center" wrapText="1"/>
    </xf>
    <xf numFmtId="0" fontId="25" fillId="8" borderId="49" xfId="0" applyFont="1" applyFill="1" applyBorder="1" applyAlignment="1">
      <alignment horizontal="justify" vertical="center" wrapText="1"/>
    </xf>
    <xf numFmtId="37" fontId="25" fillId="8" borderId="49" xfId="26" applyNumberFormat="1" applyFont="1" applyFill="1" applyBorder="1" applyAlignment="1" applyProtection="1">
      <alignment horizontal="right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  <cellStyle name="Porcentaje" xfId="21"/>
    <cellStyle name="Bueno" xfId="22"/>
    <cellStyle name="Incorrecto" xfId="23"/>
    <cellStyle name="Entrada" xfId="24"/>
    <cellStyle name="Énfasis1" xfId="25"/>
    <cellStyle name="Millares" xfId="26"/>
    <cellStyle name="Excel Built-in Normal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95250</xdr:rowOff>
    </xdr:from>
    <xdr:to>
      <xdr:col>5</xdr:col>
      <xdr:colOff>276225</xdr:colOff>
      <xdr:row>4</xdr:row>
      <xdr:rowOff>171450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34175" y="952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1076325</xdr:colOff>
      <xdr:row>3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1200" y="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0</xdr:rowOff>
    </xdr:from>
    <xdr:to>
      <xdr:col>8</xdr:col>
      <xdr:colOff>828675</xdr:colOff>
      <xdr:row>3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96175" y="0"/>
          <a:ext cx="1190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8FED-69AF-4407-BAD1-0CE6579C57FC}">
  <dimension ref="A1:F114"/>
  <sheetViews>
    <sheetView showGridLines="0" tabSelected="1" workbookViewId="0" topLeftCell="A1">
      <selection activeCell="F9" sqref="F9"/>
    </sheetView>
  </sheetViews>
  <sheetFormatPr defaultColWidth="11.421875" defaultRowHeight="15"/>
  <cols>
    <col min="1" max="1" width="8.8515625" style="0" customWidth="1"/>
    <col min="2" max="2" width="62.00390625" style="0" bestFit="1" customWidth="1"/>
    <col min="3" max="4" width="14.140625" style="1" bestFit="1" customWidth="1"/>
    <col min="5" max="5" width="13.8515625" style="12" bestFit="1" customWidth="1"/>
    <col min="6" max="6" width="15.57421875" style="0" customWidth="1"/>
  </cols>
  <sheetData>
    <row r="1" spans="1:6" ht="15" customHeight="1">
      <c r="A1" s="40" t="s">
        <v>191</v>
      </c>
      <c r="B1" s="40"/>
      <c r="C1" s="40"/>
      <c r="D1" s="40"/>
      <c r="E1" s="40"/>
      <c r="F1" s="40"/>
    </row>
    <row r="2" spans="1:6" ht="15" customHeight="1">
      <c r="A2" s="40"/>
      <c r="B2" s="40"/>
      <c r="C2" s="40"/>
      <c r="D2" s="40"/>
      <c r="E2" s="40"/>
      <c r="F2" s="40"/>
    </row>
    <row r="3" spans="1:6" ht="18.75" customHeight="1">
      <c r="A3" s="40"/>
      <c r="B3" s="40"/>
      <c r="C3" s="40"/>
      <c r="D3" s="40"/>
      <c r="E3" s="40"/>
      <c r="F3" s="40"/>
    </row>
    <row r="4" spans="1:6" ht="18.75" customHeight="1">
      <c r="A4" s="40"/>
      <c r="B4" s="40"/>
      <c r="C4" s="40"/>
      <c r="D4" s="40"/>
      <c r="E4" s="40"/>
      <c r="F4" s="40"/>
    </row>
    <row r="5" spans="1:6" ht="15" customHeight="1">
      <c r="A5" s="41"/>
      <c r="B5" s="41"/>
      <c r="C5" s="41"/>
      <c r="D5" s="41"/>
      <c r="E5" s="41"/>
      <c r="F5" s="41"/>
    </row>
    <row r="6" spans="1:6" s="2" customFormat="1" ht="30">
      <c r="A6" s="36" t="s">
        <v>192</v>
      </c>
      <c r="B6" s="36" t="s">
        <v>193</v>
      </c>
      <c r="C6" s="37" t="s">
        <v>196</v>
      </c>
      <c r="D6" s="37" t="s">
        <v>194</v>
      </c>
      <c r="E6" s="38" t="s">
        <v>195</v>
      </c>
      <c r="F6" s="39" t="s">
        <v>197</v>
      </c>
    </row>
    <row r="7" spans="1:6" ht="15">
      <c r="A7" s="18" t="s">
        <v>0</v>
      </c>
      <c r="B7" s="18" t="s">
        <v>1</v>
      </c>
      <c r="C7" s="19">
        <v>92506684455</v>
      </c>
      <c r="D7" s="19">
        <v>74027695764</v>
      </c>
      <c r="E7" s="20">
        <f aca="true" t="shared" si="0" ref="E7:E38">+C7-D7</f>
        <v>18478988691</v>
      </c>
      <c r="F7" s="21">
        <f aca="true" t="shared" si="1" ref="F7:F38">(C7-D7)/D7</f>
        <v>0.24962263785584982</v>
      </c>
    </row>
    <row r="8" spans="1:6" ht="15">
      <c r="A8" s="22" t="s">
        <v>2</v>
      </c>
      <c r="B8" s="22" t="s">
        <v>3</v>
      </c>
      <c r="C8" s="23">
        <v>54090887347</v>
      </c>
      <c r="D8" s="23">
        <v>42679784623</v>
      </c>
      <c r="E8" s="24">
        <f t="shared" si="0"/>
        <v>11411102724</v>
      </c>
      <c r="F8" s="25">
        <f t="shared" si="1"/>
        <v>0.2673655180033545</v>
      </c>
    </row>
    <row r="9" spans="1:6" ht="15">
      <c r="A9" s="26" t="s">
        <v>4</v>
      </c>
      <c r="B9" s="26" t="s">
        <v>5</v>
      </c>
      <c r="C9" s="27">
        <v>14370033702</v>
      </c>
      <c r="D9" s="27">
        <v>4973662604</v>
      </c>
      <c r="E9" s="24">
        <f t="shared" si="0"/>
        <v>9396371098</v>
      </c>
      <c r="F9" s="25">
        <f t="shared" si="1"/>
        <v>1.8892256765553612</v>
      </c>
    </row>
    <row r="10" spans="1:6" ht="15">
      <c r="A10" s="28" t="s">
        <v>6</v>
      </c>
      <c r="B10" s="28" t="s">
        <v>7</v>
      </c>
      <c r="C10" s="29">
        <v>903080000</v>
      </c>
      <c r="D10" s="29">
        <v>630977411</v>
      </c>
      <c r="E10" s="30">
        <f t="shared" si="0"/>
        <v>272102589</v>
      </c>
      <c r="F10" s="31">
        <f t="shared" si="1"/>
        <v>0.4312398261116197</v>
      </c>
    </row>
    <row r="11" spans="1:6" ht="15">
      <c r="A11" s="28" t="s">
        <v>8</v>
      </c>
      <c r="B11" s="28" t="s">
        <v>9</v>
      </c>
      <c r="C11" s="29">
        <v>13491760280</v>
      </c>
      <c r="D11" s="29">
        <v>2342685193</v>
      </c>
      <c r="E11" s="30">
        <f t="shared" si="0"/>
        <v>11149075087</v>
      </c>
      <c r="F11" s="31">
        <f t="shared" si="1"/>
        <v>4.759100847315596</v>
      </c>
    </row>
    <row r="12" spans="1:6" ht="15" hidden="1">
      <c r="A12" s="10" t="s">
        <v>10</v>
      </c>
      <c r="B12" s="10" t="s">
        <v>11</v>
      </c>
      <c r="C12" s="11">
        <v>0</v>
      </c>
      <c r="D12" s="11">
        <v>0</v>
      </c>
      <c r="E12" s="13">
        <f t="shared" si="0"/>
        <v>0</v>
      </c>
      <c r="F12" s="14" t="e">
        <f t="shared" si="1"/>
        <v>#DIV/0!</v>
      </c>
    </row>
    <row r="13" spans="1:6" ht="15">
      <c r="A13" s="28" t="s">
        <v>12</v>
      </c>
      <c r="B13" s="28" t="s">
        <v>13</v>
      </c>
      <c r="C13" s="29">
        <v>-24806578</v>
      </c>
      <c r="D13" s="29">
        <v>2000000000</v>
      </c>
      <c r="E13" s="30">
        <f t="shared" si="0"/>
        <v>-2024806578</v>
      </c>
      <c r="F13" s="31">
        <f t="shared" si="1"/>
        <v>-1.012403289</v>
      </c>
    </row>
    <row r="14" spans="1:6" ht="15">
      <c r="A14" s="26" t="s">
        <v>14</v>
      </c>
      <c r="B14" s="26" t="s">
        <v>15</v>
      </c>
      <c r="C14" s="27">
        <v>37313209691</v>
      </c>
      <c r="D14" s="27">
        <v>37096858398</v>
      </c>
      <c r="E14" s="24">
        <f t="shared" si="0"/>
        <v>216351293</v>
      </c>
      <c r="F14" s="25">
        <f t="shared" si="1"/>
        <v>0.005832065095077273</v>
      </c>
    </row>
    <row r="15" spans="1:6" ht="15">
      <c r="A15" s="28" t="s">
        <v>16</v>
      </c>
      <c r="B15" s="28" t="s">
        <v>17</v>
      </c>
      <c r="C15" s="29">
        <v>32075208530</v>
      </c>
      <c r="D15" s="29">
        <v>32691747049</v>
      </c>
      <c r="E15" s="30">
        <f t="shared" si="0"/>
        <v>-616538519</v>
      </c>
      <c r="F15" s="31">
        <f t="shared" si="1"/>
        <v>-0.018859148704286184</v>
      </c>
    </row>
    <row r="16" spans="1:6" ht="15">
      <c r="A16" s="28" t="s">
        <v>19</v>
      </c>
      <c r="B16" s="28" t="s">
        <v>20</v>
      </c>
      <c r="C16" s="29">
        <v>1386626331</v>
      </c>
      <c r="D16" s="29">
        <v>1446272538</v>
      </c>
      <c r="E16" s="30">
        <f t="shared" si="0"/>
        <v>-59646207</v>
      </c>
      <c r="F16" s="31">
        <f t="shared" si="1"/>
        <v>-0.041241332759095785</v>
      </c>
    </row>
    <row r="17" spans="1:6" ht="15">
      <c r="A17" s="28" t="s">
        <v>21</v>
      </c>
      <c r="B17" s="28" t="s">
        <v>22</v>
      </c>
      <c r="C17" s="29">
        <v>1133105342</v>
      </c>
      <c r="D17" s="29">
        <v>976774327</v>
      </c>
      <c r="E17" s="30">
        <f t="shared" si="0"/>
        <v>156331015</v>
      </c>
      <c r="F17" s="31">
        <f t="shared" si="1"/>
        <v>0.16004824315985527</v>
      </c>
    </row>
    <row r="18" spans="1:6" ht="15">
      <c r="A18" s="28" t="s">
        <v>23</v>
      </c>
      <c r="B18" s="28" t="s">
        <v>24</v>
      </c>
      <c r="C18" s="29">
        <v>1653932454</v>
      </c>
      <c r="D18" s="29">
        <v>1550628730</v>
      </c>
      <c r="E18" s="30">
        <f t="shared" si="0"/>
        <v>103303724</v>
      </c>
      <c r="F18" s="31">
        <f t="shared" si="1"/>
        <v>0.06662054043071935</v>
      </c>
    </row>
    <row r="19" spans="1:6" ht="15">
      <c r="A19" s="28" t="s">
        <v>25</v>
      </c>
      <c r="B19" s="28" t="s">
        <v>26</v>
      </c>
      <c r="C19" s="29">
        <v>1064337034</v>
      </c>
      <c r="D19" s="29">
        <v>431435754</v>
      </c>
      <c r="E19" s="30">
        <f t="shared" si="0"/>
        <v>632901280</v>
      </c>
      <c r="F19" s="31">
        <f t="shared" si="1"/>
        <v>1.4669652993108215</v>
      </c>
    </row>
    <row r="20" spans="1:6" ht="15">
      <c r="A20" s="26" t="s">
        <v>27</v>
      </c>
      <c r="B20" s="26" t="s">
        <v>28</v>
      </c>
      <c r="C20" s="27">
        <v>2368030506</v>
      </c>
      <c r="D20" s="27">
        <v>574227756</v>
      </c>
      <c r="E20" s="24">
        <f t="shared" si="0"/>
        <v>1793802750</v>
      </c>
      <c r="F20" s="25">
        <f t="shared" si="1"/>
        <v>3.1238523935091704</v>
      </c>
    </row>
    <row r="21" spans="1:6" ht="16.5" customHeight="1">
      <c r="A21" s="28" t="s">
        <v>29</v>
      </c>
      <c r="B21" s="28" t="s">
        <v>30</v>
      </c>
      <c r="C21" s="29">
        <v>2368030506</v>
      </c>
      <c r="D21" s="29">
        <v>574227756</v>
      </c>
      <c r="E21" s="30">
        <f t="shared" si="0"/>
        <v>1793802750</v>
      </c>
      <c r="F21" s="31">
        <f t="shared" si="1"/>
        <v>3.1238523935091704</v>
      </c>
    </row>
    <row r="22" spans="1:6" ht="15">
      <c r="A22" s="26" t="s">
        <v>31</v>
      </c>
      <c r="B22" s="26" t="s">
        <v>32</v>
      </c>
      <c r="C22" s="27">
        <v>39613448</v>
      </c>
      <c r="D22" s="27">
        <v>35035865</v>
      </c>
      <c r="E22" s="24">
        <f t="shared" si="0"/>
        <v>4577583</v>
      </c>
      <c r="F22" s="25">
        <f t="shared" si="1"/>
        <v>0.1306542024865092</v>
      </c>
    </row>
    <row r="23" spans="1:6" ht="15" hidden="1">
      <c r="A23" s="4" t="s">
        <v>33</v>
      </c>
      <c r="B23" s="4" t="s">
        <v>34</v>
      </c>
      <c r="C23" s="5">
        <v>0</v>
      </c>
      <c r="D23" s="5">
        <v>0</v>
      </c>
      <c r="E23" s="13">
        <f t="shared" si="0"/>
        <v>0</v>
      </c>
      <c r="F23" s="3" t="e">
        <f t="shared" si="1"/>
        <v>#DIV/0!</v>
      </c>
    </row>
    <row r="24" spans="1:6" ht="16.5" customHeight="1">
      <c r="A24" s="28" t="s">
        <v>35</v>
      </c>
      <c r="B24" s="28" t="s">
        <v>36</v>
      </c>
      <c r="C24" s="29">
        <v>39613448</v>
      </c>
      <c r="D24" s="29">
        <v>35035865</v>
      </c>
      <c r="E24" s="30">
        <f t="shared" si="0"/>
        <v>4577583</v>
      </c>
      <c r="F24" s="31">
        <f t="shared" si="1"/>
        <v>0.1306542024865092</v>
      </c>
    </row>
    <row r="25" spans="1:6" ht="15">
      <c r="A25" s="26" t="s">
        <v>37</v>
      </c>
      <c r="B25" s="26" t="s">
        <v>38</v>
      </c>
      <c r="C25" s="27">
        <v>38415797108</v>
      </c>
      <c r="D25" s="27">
        <v>31347911141</v>
      </c>
      <c r="E25" s="24">
        <f t="shared" si="0"/>
        <v>7067885967</v>
      </c>
      <c r="F25" s="25">
        <f t="shared" si="1"/>
        <v>0.22546593089438413</v>
      </c>
    </row>
    <row r="26" spans="1:6" ht="15" hidden="1">
      <c r="A26" s="10" t="s">
        <v>39</v>
      </c>
      <c r="B26" s="10" t="s">
        <v>40</v>
      </c>
      <c r="C26" s="11">
        <v>0</v>
      </c>
      <c r="D26" s="11">
        <v>0</v>
      </c>
      <c r="E26" s="13">
        <f t="shared" si="0"/>
        <v>0</v>
      </c>
      <c r="F26" s="8" t="e">
        <f t="shared" si="1"/>
        <v>#DIV/0!</v>
      </c>
    </row>
    <row r="27" spans="1:6" ht="15" hidden="1">
      <c r="A27" s="10" t="s">
        <v>41</v>
      </c>
      <c r="B27" s="10" t="s">
        <v>13</v>
      </c>
      <c r="C27" s="11">
        <v>0</v>
      </c>
      <c r="D27" s="11">
        <v>0</v>
      </c>
      <c r="E27" s="13">
        <f t="shared" si="0"/>
        <v>0</v>
      </c>
      <c r="F27" s="8" t="e">
        <f t="shared" si="1"/>
        <v>#DIV/0!</v>
      </c>
    </row>
    <row r="28" spans="1:6" ht="15">
      <c r="A28" s="26" t="s">
        <v>42</v>
      </c>
      <c r="B28" s="26" t="s">
        <v>43</v>
      </c>
      <c r="C28" s="27">
        <v>27957398704</v>
      </c>
      <c r="D28" s="27">
        <v>22486638735</v>
      </c>
      <c r="E28" s="24">
        <f t="shared" si="0"/>
        <v>5470759969</v>
      </c>
      <c r="F28" s="25">
        <f t="shared" si="1"/>
        <v>0.24328936100551446</v>
      </c>
    </row>
    <row r="29" spans="1:6" ht="16.5" customHeight="1">
      <c r="A29" s="28" t="s">
        <v>44</v>
      </c>
      <c r="B29" s="28" t="s">
        <v>17</v>
      </c>
      <c r="C29" s="29">
        <v>26405626210</v>
      </c>
      <c r="D29" s="29">
        <v>20777280725</v>
      </c>
      <c r="E29" s="30">
        <f t="shared" si="0"/>
        <v>5628345485</v>
      </c>
      <c r="F29" s="31">
        <f t="shared" si="1"/>
        <v>0.2708894180857731</v>
      </c>
    </row>
    <row r="30" spans="1:6" ht="16.5" customHeight="1">
      <c r="A30" s="28" t="s">
        <v>45</v>
      </c>
      <c r="B30" s="28" t="s">
        <v>20</v>
      </c>
      <c r="C30" s="29">
        <v>1095304949</v>
      </c>
      <c r="D30" s="29">
        <v>956228557</v>
      </c>
      <c r="E30" s="30">
        <f t="shared" si="0"/>
        <v>139076392</v>
      </c>
      <c r="F30" s="31">
        <f t="shared" si="1"/>
        <v>0.14544262559604776</v>
      </c>
    </row>
    <row r="31" spans="1:6" ht="16.5" customHeight="1">
      <c r="A31" s="28" t="s">
        <v>46</v>
      </c>
      <c r="B31" s="28" t="s">
        <v>24</v>
      </c>
      <c r="C31" s="29">
        <v>0</v>
      </c>
      <c r="D31" s="29">
        <v>303351944</v>
      </c>
      <c r="E31" s="30">
        <f t="shared" si="0"/>
        <v>-303351944</v>
      </c>
      <c r="F31" s="31">
        <f t="shared" si="1"/>
        <v>-1</v>
      </c>
    </row>
    <row r="32" spans="1:6" ht="16.5" customHeight="1">
      <c r="A32" s="28" t="s">
        <v>47</v>
      </c>
      <c r="B32" s="28" t="s">
        <v>26</v>
      </c>
      <c r="C32" s="29">
        <v>456467545</v>
      </c>
      <c r="D32" s="29">
        <v>449777509</v>
      </c>
      <c r="E32" s="30">
        <f t="shared" si="0"/>
        <v>6690036</v>
      </c>
      <c r="F32" s="31">
        <f t="shared" si="1"/>
        <v>0.01487410078568424</v>
      </c>
    </row>
    <row r="33" spans="1:6" ht="15">
      <c r="A33" s="26" t="s">
        <v>48</v>
      </c>
      <c r="B33" s="26" t="s">
        <v>49</v>
      </c>
      <c r="C33" s="27">
        <v>616144086</v>
      </c>
      <c r="D33" s="27">
        <v>563515950</v>
      </c>
      <c r="E33" s="24">
        <f t="shared" si="0"/>
        <v>52628136</v>
      </c>
      <c r="F33" s="25">
        <f t="shared" si="1"/>
        <v>0.09339245144702647</v>
      </c>
    </row>
    <row r="34" spans="1:6" ht="16.5" customHeight="1">
      <c r="A34" s="28" t="s">
        <v>50</v>
      </c>
      <c r="B34" s="28" t="s">
        <v>51</v>
      </c>
      <c r="C34" s="29">
        <v>616144086</v>
      </c>
      <c r="D34" s="29">
        <v>563515950</v>
      </c>
      <c r="E34" s="30">
        <f t="shared" si="0"/>
        <v>52628136</v>
      </c>
      <c r="F34" s="31">
        <f t="shared" si="1"/>
        <v>0.09339245144702647</v>
      </c>
    </row>
    <row r="35" spans="1:6" ht="15">
      <c r="A35" s="26" t="s">
        <v>52</v>
      </c>
      <c r="B35" s="26" t="s">
        <v>53</v>
      </c>
      <c r="C35" s="27">
        <v>4143234937</v>
      </c>
      <c r="D35" s="27">
        <v>3956595178</v>
      </c>
      <c r="E35" s="24">
        <f t="shared" si="0"/>
        <v>186639759</v>
      </c>
      <c r="F35" s="25">
        <f t="shared" si="1"/>
        <v>0.047171810762389806</v>
      </c>
    </row>
    <row r="36" spans="1:6" ht="16.5" customHeight="1">
      <c r="A36" s="28" t="s">
        <v>54</v>
      </c>
      <c r="B36" s="28" t="s">
        <v>55</v>
      </c>
      <c r="C36" s="29">
        <v>4143234937</v>
      </c>
      <c r="D36" s="29">
        <v>3956595178</v>
      </c>
      <c r="E36" s="30">
        <f t="shared" si="0"/>
        <v>186639759</v>
      </c>
      <c r="F36" s="31">
        <f t="shared" si="1"/>
        <v>0.047171810762389806</v>
      </c>
    </row>
    <row r="37" spans="1:6" ht="15">
      <c r="A37" s="26" t="s">
        <v>56</v>
      </c>
      <c r="B37" s="26" t="s">
        <v>32</v>
      </c>
      <c r="C37" s="27">
        <v>5699019381</v>
      </c>
      <c r="D37" s="27">
        <v>4341161278</v>
      </c>
      <c r="E37" s="24">
        <f t="shared" si="0"/>
        <v>1357858103</v>
      </c>
      <c r="F37" s="25">
        <f t="shared" si="1"/>
        <v>0.3127868365272008</v>
      </c>
    </row>
    <row r="38" spans="1:6" ht="16.5" customHeight="1">
      <c r="A38" s="28" t="s">
        <v>57</v>
      </c>
      <c r="B38" s="28" t="s">
        <v>58</v>
      </c>
      <c r="C38" s="29">
        <v>1143344851</v>
      </c>
      <c r="D38" s="29">
        <v>1425144321</v>
      </c>
      <c r="E38" s="30">
        <f t="shared" si="0"/>
        <v>-281799470</v>
      </c>
      <c r="F38" s="31">
        <f t="shared" si="1"/>
        <v>-0.1977339879530699</v>
      </c>
    </row>
    <row r="39" spans="1:6" ht="16.5" customHeight="1">
      <c r="A39" s="28" t="s">
        <v>59</v>
      </c>
      <c r="B39" s="28" t="s">
        <v>60</v>
      </c>
      <c r="C39" s="29">
        <v>4487978240</v>
      </c>
      <c r="D39" s="29">
        <v>2848320667</v>
      </c>
      <c r="E39" s="30">
        <f aca="true" t="shared" si="2" ref="E39:E70">+C39-D39</f>
        <v>1639657573</v>
      </c>
      <c r="F39" s="31">
        <f aca="true" t="shared" si="3" ref="F39:F70">(C39-D39)/D39</f>
        <v>0.5756576469765861</v>
      </c>
    </row>
    <row r="40" spans="1:6" ht="15" hidden="1">
      <c r="A40" s="10" t="s">
        <v>61</v>
      </c>
      <c r="B40" s="10" t="s">
        <v>62</v>
      </c>
      <c r="C40" s="11">
        <v>0</v>
      </c>
      <c r="D40" s="11">
        <v>0</v>
      </c>
      <c r="E40" s="13">
        <f t="shared" si="2"/>
        <v>0</v>
      </c>
      <c r="F40" s="8" t="e">
        <f t="shared" si="3"/>
        <v>#DIV/0!</v>
      </c>
    </row>
    <row r="41" spans="1:6" ht="16.5" customHeight="1">
      <c r="A41" s="28" t="s">
        <v>63</v>
      </c>
      <c r="B41" s="28" t="s">
        <v>64</v>
      </c>
      <c r="C41" s="29">
        <v>67696290</v>
      </c>
      <c r="D41" s="29">
        <v>67696290</v>
      </c>
      <c r="E41" s="30">
        <f t="shared" si="2"/>
        <v>0</v>
      </c>
      <c r="F41" s="31">
        <f t="shared" si="3"/>
        <v>0</v>
      </c>
    </row>
    <row r="42" spans="1:6" ht="15">
      <c r="A42" s="26" t="s">
        <v>65</v>
      </c>
      <c r="B42" s="26" t="s">
        <v>66</v>
      </c>
      <c r="C42" s="27">
        <v>78290617531</v>
      </c>
      <c r="D42" s="27">
        <v>60508475871</v>
      </c>
      <c r="E42" s="24">
        <f t="shared" si="2"/>
        <v>17782141660</v>
      </c>
      <c r="F42" s="25">
        <f t="shared" si="3"/>
        <v>0.2938785253475948</v>
      </c>
    </row>
    <row r="43" spans="1:6" ht="15">
      <c r="A43" s="26" t="s">
        <v>67</v>
      </c>
      <c r="B43" s="26" t="s">
        <v>68</v>
      </c>
      <c r="C43" s="27">
        <v>32839372485</v>
      </c>
      <c r="D43" s="27">
        <v>27521328269</v>
      </c>
      <c r="E43" s="24">
        <f t="shared" si="2"/>
        <v>5318044216</v>
      </c>
      <c r="F43" s="25">
        <f t="shared" si="3"/>
        <v>0.19323355922432858</v>
      </c>
    </row>
    <row r="44" spans="1:6" ht="15">
      <c r="A44" s="26" t="s">
        <v>69</v>
      </c>
      <c r="B44" s="26" t="s">
        <v>70</v>
      </c>
      <c r="C44" s="27">
        <v>31413202819</v>
      </c>
      <c r="D44" s="27">
        <v>26623974870</v>
      </c>
      <c r="E44" s="24">
        <f t="shared" si="2"/>
        <v>4789227949</v>
      </c>
      <c r="F44" s="25">
        <f t="shared" si="3"/>
        <v>0.17988403205700593</v>
      </c>
    </row>
    <row r="45" spans="1:6" ht="16.5" customHeight="1">
      <c r="A45" s="28" t="s">
        <v>71</v>
      </c>
      <c r="B45" s="28" t="s">
        <v>72</v>
      </c>
      <c r="C45" s="29">
        <v>29084412583</v>
      </c>
      <c r="D45" s="29">
        <v>22121617980</v>
      </c>
      <c r="E45" s="30">
        <f t="shared" si="2"/>
        <v>6962794603</v>
      </c>
      <c r="F45" s="31">
        <f t="shared" si="3"/>
        <v>0.31475069361088387</v>
      </c>
    </row>
    <row r="46" spans="1:6" ht="16.5" customHeight="1">
      <c r="A46" s="28" t="s">
        <v>73</v>
      </c>
      <c r="B46" s="28" t="s">
        <v>74</v>
      </c>
      <c r="C46" s="29">
        <v>2046763317</v>
      </c>
      <c r="D46" s="29">
        <v>3830001734</v>
      </c>
      <c r="E46" s="30">
        <f t="shared" si="2"/>
        <v>-1783238417</v>
      </c>
      <c r="F46" s="31">
        <f t="shared" si="3"/>
        <v>-0.4655972871160063</v>
      </c>
    </row>
    <row r="47" spans="1:6" ht="16.5" customHeight="1">
      <c r="A47" s="28" t="s">
        <v>75</v>
      </c>
      <c r="B47" s="28" t="s">
        <v>76</v>
      </c>
      <c r="C47" s="29">
        <v>282026919</v>
      </c>
      <c r="D47" s="29">
        <v>672355156</v>
      </c>
      <c r="E47" s="30">
        <f t="shared" si="2"/>
        <v>-390328237</v>
      </c>
      <c r="F47" s="31">
        <f t="shared" si="3"/>
        <v>-0.5805387725769147</v>
      </c>
    </row>
    <row r="48" spans="1:6" ht="15">
      <c r="A48" s="26" t="s">
        <v>77</v>
      </c>
      <c r="B48" s="26" t="s">
        <v>78</v>
      </c>
      <c r="C48" s="27">
        <v>1426169666</v>
      </c>
      <c r="D48" s="27">
        <v>897353399</v>
      </c>
      <c r="E48" s="24">
        <f t="shared" si="2"/>
        <v>528816267</v>
      </c>
      <c r="F48" s="25">
        <f t="shared" si="3"/>
        <v>0.5893065848854048</v>
      </c>
    </row>
    <row r="49" spans="1:6" ht="16.5" customHeight="1">
      <c r="A49" s="28" t="s">
        <v>79</v>
      </c>
      <c r="B49" s="28" t="s">
        <v>80</v>
      </c>
      <c r="C49" s="29">
        <v>187433435</v>
      </c>
      <c r="D49" s="29">
        <v>156428610</v>
      </c>
      <c r="E49" s="30">
        <f t="shared" si="2"/>
        <v>31004825</v>
      </c>
      <c r="F49" s="31">
        <f t="shared" si="3"/>
        <v>0.19820431185829754</v>
      </c>
    </row>
    <row r="50" spans="1:6" ht="16.5" customHeight="1">
      <c r="A50" s="28" t="s">
        <v>81</v>
      </c>
      <c r="B50" s="28" t="s">
        <v>82</v>
      </c>
      <c r="C50" s="29">
        <v>304885739</v>
      </c>
      <c r="D50" s="29">
        <v>115622777</v>
      </c>
      <c r="E50" s="30">
        <f t="shared" si="2"/>
        <v>189262962</v>
      </c>
      <c r="F50" s="31">
        <f t="shared" si="3"/>
        <v>1.6369003314978328</v>
      </c>
    </row>
    <row r="51" spans="1:6" ht="16.5" customHeight="1">
      <c r="A51" s="28" t="s">
        <v>83</v>
      </c>
      <c r="B51" s="28" t="s">
        <v>84</v>
      </c>
      <c r="C51" s="29">
        <v>933850492</v>
      </c>
      <c r="D51" s="29">
        <v>625302012</v>
      </c>
      <c r="E51" s="30">
        <f t="shared" si="2"/>
        <v>308548480</v>
      </c>
      <c r="F51" s="31">
        <f t="shared" si="3"/>
        <v>0.49343912873896206</v>
      </c>
    </row>
    <row r="52" spans="1:6" ht="15">
      <c r="A52" s="26" t="s">
        <v>87</v>
      </c>
      <c r="B52" s="26" t="s">
        <v>88</v>
      </c>
      <c r="C52" s="27">
        <v>45451245046</v>
      </c>
      <c r="D52" s="27">
        <v>32987147602</v>
      </c>
      <c r="E52" s="24">
        <f t="shared" si="2"/>
        <v>12464097444</v>
      </c>
      <c r="F52" s="25">
        <f t="shared" si="3"/>
        <v>0.377847081365844</v>
      </c>
    </row>
    <row r="53" spans="1:6" ht="15">
      <c r="A53" s="26" t="s">
        <v>89</v>
      </c>
      <c r="B53" s="26" t="s">
        <v>70</v>
      </c>
      <c r="C53" s="27">
        <v>45210504406</v>
      </c>
      <c r="D53" s="27">
        <v>32708846801</v>
      </c>
      <c r="E53" s="24">
        <f t="shared" si="2"/>
        <v>12501657605</v>
      </c>
      <c r="F53" s="25">
        <f t="shared" si="3"/>
        <v>0.3822102833847933</v>
      </c>
    </row>
    <row r="54" spans="1:6" ht="16.5" customHeight="1">
      <c r="A54" s="28" t="s">
        <v>90</v>
      </c>
      <c r="B54" s="28" t="s">
        <v>91</v>
      </c>
      <c r="C54" s="29">
        <v>37699183054</v>
      </c>
      <c r="D54" s="29">
        <v>28186888895</v>
      </c>
      <c r="E54" s="30">
        <f t="shared" si="2"/>
        <v>9512294159</v>
      </c>
      <c r="F54" s="31">
        <f t="shared" si="3"/>
        <v>0.3374722976499674</v>
      </c>
    </row>
    <row r="55" spans="1:6" ht="16.5" customHeight="1">
      <c r="A55" s="28" t="s">
        <v>92</v>
      </c>
      <c r="B55" s="28" t="s">
        <v>74</v>
      </c>
      <c r="C55" s="29">
        <v>6391051928</v>
      </c>
      <c r="D55" s="29">
        <v>3929791826</v>
      </c>
      <c r="E55" s="30">
        <f t="shared" si="2"/>
        <v>2461260102</v>
      </c>
      <c r="F55" s="31">
        <f t="shared" si="3"/>
        <v>0.6263080109526392</v>
      </c>
    </row>
    <row r="56" spans="1:6" ht="16.5" customHeight="1">
      <c r="A56" s="28" t="s">
        <v>93</v>
      </c>
      <c r="B56" s="28" t="s">
        <v>76</v>
      </c>
      <c r="C56" s="29">
        <v>1120269424</v>
      </c>
      <c r="D56" s="29">
        <v>592166080</v>
      </c>
      <c r="E56" s="30">
        <f t="shared" si="2"/>
        <v>528103344</v>
      </c>
      <c r="F56" s="31">
        <f t="shared" si="3"/>
        <v>0.8918162688413359</v>
      </c>
    </row>
    <row r="57" spans="1:6" ht="15">
      <c r="A57" s="26" t="s">
        <v>94</v>
      </c>
      <c r="B57" s="26" t="s">
        <v>78</v>
      </c>
      <c r="C57" s="27">
        <v>240740640</v>
      </c>
      <c r="D57" s="27">
        <v>278300801</v>
      </c>
      <c r="E57" s="24">
        <f t="shared" si="2"/>
        <v>-37560161</v>
      </c>
      <c r="F57" s="25">
        <f t="shared" si="3"/>
        <v>-0.1349624609955758</v>
      </c>
    </row>
    <row r="58" spans="1:6" ht="16.5" customHeight="1">
      <c r="A58" s="28" t="s">
        <v>95</v>
      </c>
      <c r="B58" s="28" t="s">
        <v>80</v>
      </c>
      <c r="C58" s="29">
        <v>0</v>
      </c>
      <c r="D58" s="29">
        <v>4500000</v>
      </c>
      <c r="E58" s="30">
        <f t="shared" si="2"/>
        <v>-4500000</v>
      </c>
      <c r="F58" s="31">
        <f t="shared" si="3"/>
        <v>-1</v>
      </c>
    </row>
    <row r="59" spans="1:6" ht="16.5" customHeight="1">
      <c r="A59" s="28" t="s">
        <v>96</v>
      </c>
      <c r="B59" s="28" t="s">
        <v>84</v>
      </c>
      <c r="C59" s="29">
        <v>240740640</v>
      </c>
      <c r="D59" s="29">
        <v>273800801</v>
      </c>
      <c r="E59" s="30">
        <f t="shared" si="2"/>
        <v>-33060161</v>
      </c>
      <c r="F59" s="31">
        <f t="shared" si="3"/>
        <v>-0.12074530417462147</v>
      </c>
    </row>
    <row r="60" spans="1:6" ht="15" hidden="1">
      <c r="A60" s="10" t="s">
        <v>97</v>
      </c>
      <c r="B60" s="10" t="s">
        <v>86</v>
      </c>
      <c r="C60" s="11">
        <v>0</v>
      </c>
      <c r="D60" s="11">
        <v>0</v>
      </c>
      <c r="E60" s="13">
        <f t="shared" si="2"/>
        <v>0</v>
      </c>
      <c r="F60" s="8" t="e">
        <f t="shared" si="3"/>
        <v>#DIV/0!</v>
      </c>
    </row>
    <row r="61" spans="1:6" ht="15">
      <c r="A61" s="26" t="s">
        <v>98</v>
      </c>
      <c r="B61" s="26" t="s">
        <v>99</v>
      </c>
      <c r="C61" s="27">
        <v>14216066924</v>
      </c>
      <c r="D61" s="27">
        <v>13519219893</v>
      </c>
      <c r="E61" s="24">
        <f t="shared" si="2"/>
        <v>696847031</v>
      </c>
      <c r="F61" s="25">
        <f t="shared" si="3"/>
        <v>0.05154491431571539</v>
      </c>
    </row>
    <row r="62" spans="1:6" ht="15">
      <c r="A62" s="26" t="s">
        <v>100</v>
      </c>
      <c r="B62" s="26" t="s">
        <v>99</v>
      </c>
      <c r="C62" s="27">
        <v>14216066924</v>
      </c>
      <c r="D62" s="27">
        <v>13519219893</v>
      </c>
      <c r="E62" s="24">
        <f t="shared" si="2"/>
        <v>696847031</v>
      </c>
      <c r="F62" s="25">
        <f t="shared" si="3"/>
        <v>0.05154491431571539</v>
      </c>
    </row>
    <row r="63" spans="1:6" ht="15">
      <c r="A63" s="26" t="s">
        <v>101</v>
      </c>
      <c r="B63" s="26" t="s">
        <v>102</v>
      </c>
      <c r="C63" s="27">
        <v>9665056299</v>
      </c>
      <c r="D63" s="27">
        <v>9073990740</v>
      </c>
      <c r="E63" s="24">
        <f t="shared" si="2"/>
        <v>591065559</v>
      </c>
      <c r="F63" s="25">
        <f t="shared" si="3"/>
        <v>0.0651384353297235</v>
      </c>
    </row>
    <row r="64" spans="1:6" ht="16.5" customHeight="1">
      <c r="A64" s="28" t="s">
        <v>103</v>
      </c>
      <c r="B64" s="28" t="s">
        <v>104</v>
      </c>
      <c r="C64" s="29">
        <v>9665056299</v>
      </c>
      <c r="D64" s="29">
        <v>9073990740</v>
      </c>
      <c r="E64" s="30">
        <f t="shared" si="2"/>
        <v>591065559</v>
      </c>
      <c r="F64" s="31">
        <f t="shared" si="3"/>
        <v>0.0651384353297235</v>
      </c>
    </row>
    <row r="65" spans="1:6" ht="15">
      <c r="A65" s="26" t="s">
        <v>105</v>
      </c>
      <c r="B65" s="26" t="s">
        <v>106</v>
      </c>
      <c r="C65" s="27">
        <v>3993166389</v>
      </c>
      <c r="D65" s="27">
        <v>3942937193</v>
      </c>
      <c r="E65" s="24">
        <f t="shared" si="2"/>
        <v>50229196</v>
      </c>
      <c r="F65" s="25">
        <f t="shared" si="3"/>
        <v>0.012739030205495844</v>
      </c>
    </row>
    <row r="66" spans="1:6" ht="16.5" customHeight="1">
      <c r="A66" s="28" t="s">
        <v>107</v>
      </c>
      <c r="B66" s="28" t="s">
        <v>108</v>
      </c>
      <c r="C66" s="29">
        <v>2112540995</v>
      </c>
      <c r="D66" s="29">
        <v>2062311799</v>
      </c>
      <c r="E66" s="30">
        <f t="shared" si="2"/>
        <v>50229196</v>
      </c>
      <c r="F66" s="31">
        <f t="shared" si="3"/>
        <v>0.024355772014860107</v>
      </c>
    </row>
    <row r="67" spans="1:6" ht="16.5" customHeight="1">
      <c r="A67" s="28" t="s">
        <v>109</v>
      </c>
      <c r="B67" s="28" t="s">
        <v>110</v>
      </c>
      <c r="C67" s="29">
        <v>1880625394</v>
      </c>
      <c r="D67" s="29">
        <v>1880625394</v>
      </c>
      <c r="E67" s="30">
        <f t="shared" si="2"/>
        <v>0</v>
      </c>
      <c r="F67" s="31">
        <f t="shared" si="3"/>
        <v>0</v>
      </c>
    </row>
    <row r="68" spans="1:6" ht="15">
      <c r="A68" s="26" t="s">
        <v>111</v>
      </c>
      <c r="B68" s="26" t="s">
        <v>112</v>
      </c>
      <c r="C68" s="27">
        <v>557844236</v>
      </c>
      <c r="D68" s="27">
        <v>502291960</v>
      </c>
      <c r="E68" s="24">
        <f t="shared" si="2"/>
        <v>55552276</v>
      </c>
      <c r="F68" s="25">
        <f t="shared" si="3"/>
        <v>0.11059758153405441</v>
      </c>
    </row>
    <row r="69" spans="1:6" ht="16.5" customHeight="1">
      <c r="A69" s="28" t="s">
        <v>113</v>
      </c>
      <c r="B69" s="28" t="s">
        <v>114</v>
      </c>
      <c r="C69" s="29">
        <v>557844236</v>
      </c>
      <c r="D69" s="29">
        <v>502291960</v>
      </c>
      <c r="E69" s="30">
        <f t="shared" si="2"/>
        <v>55552276</v>
      </c>
      <c r="F69" s="31">
        <f t="shared" si="3"/>
        <v>0.11059758153405441</v>
      </c>
    </row>
    <row r="70" spans="1:6" ht="15">
      <c r="A70" s="26" t="s">
        <v>149</v>
      </c>
      <c r="B70" s="26" t="s">
        <v>150</v>
      </c>
      <c r="C70" s="27">
        <v>13876627760</v>
      </c>
      <c r="D70" s="27">
        <v>11769814749</v>
      </c>
      <c r="E70" s="24">
        <f t="shared" si="2"/>
        <v>2106813011</v>
      </c>
      <c r="F70" s="25">
        <f t="shared" si="3"/>
        <v>0.17900137393232984</v>
      </c>
    </row>
    <row r="71" spans="1:6" ht="15">
      <c r="A71" s="26" t="s">
        <v>151</v>
      </c>
      <c r="B71" s="26" t="s">
        <v>152</v>
      </c>
      <c r="C71" s="27">
        <v>13731702150</v>
      </c>
      <c r="D71" s="27">
        <v>11184502875</v>
      </c>
      <c r="E71" s="24">
        <f aca="true" t="shared" si="4" ref="E71:E102">+C71-D71</f>
        <v>2547199275</v>
      </c>
      <c r="F71" s="25">
        <f aca="true" t="shared" si="5" ref="F71:F97">(C71-D71)/D71</f>
        <v>0.22774362915079496</v>
      </c>
    </row>
    <row r="72" spans="1:6" ht="15">
      <c r="A72" s="26" t="s">
        <v>153</v>
      </c>
      <c r="B72" s="26" t="s">
        <v>154</v>
      </c>
      <c r="C72" s="27">
        <v>13731702150</v>
      </c>
      <c r="D72" s="27">
        <v>11184502875</v>
      </c>
      <c r="E72" s="24">
        <f t="shared" si="4"/>
        <v>2547199275</v>
      </c>
      <c r="F72" s="25">
        <f t="shared" si="5"/>
        <v>0.22774362915079496</v>
      </c>
    </row>
    <row r="73" spans="1:6" ht="16.5" customHeight="1">
      <c r="A73" s="28" t="s">
        <v>155</v>
      </c>
      <c r="B73" s="28" t="s">
        <v>156</v>
      </c>
      <c r="C73" s="29">
        <v>9006876371</v>
      </c>
      <c r="D73" s="29">
        <v>8822201607</v>
      </c>
      <c r="E73" s="30">
        <f t="shared" si="4"/>
        <v>184674764</v>
      </c>
      <c r="F73" s="31">
        <f t="shared" si="5"/>
        <v>0.020932956673022446</v>
      </c>
    </row>
    <row r="74" spans="1:6" ht="16.5" customHeight="1">
      <c r="A74" s="28" t="s">
        <v>157</v>
      </c>
      <c r="B74" s="28" t="s">
        <v>158</v>
      </c>
      <c r="C74" s="29">
        <v>7474175</v>
      </c>
      <c r="D74" s="29">
        <v>2000000</v>
      </c>
      <c r="E74" s="30">
        <f t="shared" si="4"/>
        <v>5474175</v>
      </c>
      <c r="F74" s="31">
        <f t="shared" si="5"/>
        <v>2.7370875</v>
      </c>
    </row>
    <row r="75" spans="1:6" ht="16.5" customHeight="1">
      <c r="A75" s="28" t="s">
        <v>159</v>
      </c>
      <c r="B75" s="28" t="s">
        <v>160</v>
      </c>
      <c r="C75" s="29">
        <v>174700995</v>
      </c>
      <c r="D75" s="29">
        <v>310290451</v>
      </c>
      <c r="E75" s="30">
        <f t="shared" si="4"/>
        <v>-135589456</v>
      </c>
      <c r="F75" s="31">
        <f t="shared" si="5"/>
        <v>-0.43697592227870397</v>
      </c>
    </row>
    <row r="76" spans="1:6" ht="16.5" customHeight="1">
      <c r="A76" s="28" t="s">
        <v>161</v>
      </c>
      <c r="B76" s="28" t="s">
        <v>162</v>
      </c>
      <c r="C76" s="29">
        <v>4534727814</v>
      </c>
      <c r="D76" s="29">
        <v>2045599417</v>
      </c>
      <c r="E76" s="30">
        <f t="shared" si="4"/>
        <v>2489128397</v>
      </c>
      <c r="F76" s="31">
        <f t="shared" si="5"/>
        <v>1.216821033636421</v>
      </c>
    </row>
    <row r="77" spans="1:6" ht="16.5" customHeight="1">
      <c r="A77" s="28" t="s">
        <v>163</v>
      </c>
      <c r="B77" s="28" t="s">
        <v>164</v>
      </c>
      <c r="C77" s="29">
        <v>7922795</v>
      </c>
      <c r="D77" s="29">
        <v>4411400</v>
      </c>
      <c r="E77" s="30">
        <f t="shared" si="4"/>
        <v>3511395</v>
      </c>
      <c r="F77" s="31">
        <f t="shared" si="5"/>
        <v>0.7959820011787642</v>
      </c>
    </row>
    <row r="78" spans="1:6" ht="15">
      <c r="A78" s="26" t="s">
        <v>165</v>
      </c>
      <c r="B78" s="26" t="s">
        <v>166</v>
      </c>
      <c r="C78" s="27">
        <v>144925610</v>
      </c>
      <c r="D78" s="27">
        <v>585311874</v>
      </c>
      <c r="E78" s="24">
        <f t="shared" si="4"/>
        <v>-440386264</v>
      </c>
      <c r="F78" s="25">
        <f t="shared" si="5"/>
        <v>-0.7523959167108918</v>
      </c>
    </row>
    <row r="79" spans="1:6" ht="15">
      <c r="A79" s="26" t="s">
        <v>167</v>
      </c>
      <c r="B79" s="26" t="s">
        <v>168</v>
      </c>
      <c r="C79" s="27">
        <v>144925610</v>
      </c>
      <c r="D79" s="27">
        <v>585311874</v>
      </c>
      <c r="E79" s="24">
        <f t="shared" si="4"/>
        <v>-440386264</v>
      </c>
      <c r="F79" s="25">
        <f t="shared" si="5"/>
        <v>-0.7523959167108918</v>
      </c>
    </row>
    <row r="80" spans="1:6" ht="16.5" customHeight="1">
      <c r="A80" s="28" t="s">
        <v>169</v>
      </c>
      <c r="B80" s="28" t="s">
        <v>170</v>
      </c>
      <c r="C80" s="29">
        <v>144925610</v>
      </c>
      <c r="D80" s="29">
        <v>585311874</v>
      </c>
      <c r="E80" s="30">
        <f t="shared" si="4"/>
        <v>-440386264</v>
      </c>
      <c r="F80" s="31">
        <f t="shared" si="5"/>
        <v>-0.7523959167108918</v>
      </c>
    </row>
    <row r="81" spans="1:6" ht="15" hidden="1">
      <c r="A81" s="10" t="s">
        <v>171</v>
      </c>
      <c r="B81" s="10" t="s">
        <v>172</v>
      </c>
      <c r="C81" s="11">
        <v>0</v>
      </c>
      <c r="D81" s="11">
        <v>0</v>
      </c>
      <c r="E81" s="13">
        <f t="shared" si="4"/>
        <v>0</v>
      </c>
      <c r="F81" s="8" t="e">
        <f t="shared" si="5"/>
        <v>#DIV/0!</v>
      </c>
    </row>
    <row r="82" spans="1:6" ht="15">
      <c r="A82" s="26" t="s">
        <v>115</v>
      </c>
      <c r="B82" s="26" t="s">
        <v>116</v>
      </c>
      <c r="C82" s="27">
        <v>13318783524</v>
      </c>
      <c r="D82" s="27">
        <v>11267522789</v>
      </c>
      <c r="E82" s="24">
        <f t="shared" si="4"/>
        <v>2051260735</v>
      </c>
      <c r="F82" s="25">
        <f t="shared" si="5"/>
        <v>0.18205072875490946</v>
      </c>
    </row>
    <row r="83" spans="1:6" ht="15">
      <c r="A83" s="26" t="s">
        <v>117</v>
      </c>
      <c r="B83" s="26" t="s">
        <v>118</v>
      </c>
      <c r="C83" s="27">
        <v>13318585451</v>
      </c>
      <c r="D83" s="27">
        <v>11267520992</v>
      </c>
      <c r="E83" s="24">
        <f t="shared" si="4"/>
        <v>2051064459</v>
      </c>
      <c r="F83" s="25">
        <f t="shared" si="5"/>
        <v>0.18203333816340495</v>
      </c>
    </row>
    <row r="84" spans="1:6" ht="15">
      <c r="A84" s="26" t="s">
        <v>119</v>
      </c>
      <c r="B84" s="26" t="s">
        <v>120</v>
      </c>
      <c r="C84" s="27">
        <v>12913715036</v>
      </c>
      <c r="D84" s="27">
        <v>10807575901</v>
      </c>
      <c r="E84" s="24">
        <f t="shared" si="4"/>
        <v>2106139135</v>
      </c>
      <c r="F84" s="25">
        <f t="shared" si="5"/>
        <v>0.19487618262344322</v>
      </c>
    </row>
    <row r="85" spans="1:6" ht="16.5" customHeight="1">
      <c r="A85" s="28" t="s">
        <v>121</v>
      </c>
      <c r="B85" s="28" t="s">
        <v>122</v>
      </c>
      <c r="C85" s="29">
        <v>5535214531</v>
      </c>
      <c r="D85" s="29">
        <v>4963761386</v>
      </c>
      <c r="E85" s="30">
        <f t="shared" si="4"/>
        <v>571453145</v>
      </c>
      <c r="F85" s="31">
        <f t="shared" si="5"/>
        <v>0.11512502325590233</v>
      </c>
    </row>
    <row r="86" spans="1:6" ht="16.5" customHeight="1">
      <c r="A86" s="28" t="s">
        <v>123</v>
      </c>
      <c r="B86" s="28" t="s">
        <v>18</v>
      </c>
      <c r="C86" s="29">
        <v>1946120568</v>
      </c>
      <c r="D86" s="29">
        <v>1171334083</v>
      </c>
      <c r="E86" s="30">
        <f t="shared" si="4"/>
        <v>774786485</v>
      </c>
      <c r="F86" s="31">
        <f t="shared" si="5"/>
        <v>0.6614564505931823</v>
      </c>
    </row>
    <row r="87" spans="1:6" ht="16.5" customHeight="1">
      <c r="A87" s="28" t="s">
        <v>124</v>
      </c>
      <c r="B87" s="28" t="s">
        <v>125</v>
      </c>
      <c r="C87" s="29">
        <v>783657761</v>
      </c>
      <c r="D87" s="29">
        <v>697124380</v>
      </c>
      <c r="E87" s="30">
        <f t="shared" si="4"/>
        <v>86533381</v>
      </c>
      <c r="F87" s="31">
        <f t="shared" si="5"/>
        <v>0.12412904136274792</v>
      </c>
    </row>
    <row r="88" spans="1:6" ht="16.5" customHeight="1">
      <c r="A88" s="28" t="s">
        <v>126</v>
      </c>
      <c r="B88" s="28" t="s">
        <v>127</v>
      </c>
      <c r="C88" s="29">
        <v>4377959660</v>
      </c>
      <c r="D88" s="29">
        <v>3645562776</v>
      </c>
      <c r="E88" s="30">
        <f t="shared" si="4"/>
        <v>732396884</v>
      </c>
      <c r="F88" s="31">
        <f t="shared" si="5"/>
        <v>0.20090091132749704</v>
      </c>
    </row>
    <row r="89" spans="1:6" ht="16.5" customHeight="1">
      <c r="A89" s="28" t="s">
        <v>128</v>
      </c>
      <c r="B89" s="28" t="s">
        <v>129</v>
      </c>
      <c r="C89" s="29">
        <v>270762516</v>
      </c>
      <c r="D89" s="29">
        <v>329793276</v>
      </c>
      <c r="E89" s="30">
        <f t="shared" si="4"/>
        <v>-59030760</v>
      </c>
      <c r="F89" s="31">
        <f t="shared" si="5"/>
        <v>-0.17899321877017285</v>
      </c>
    </row>
    <row r="90" spans="1:6" ht="15">
      <c r="A90" s="26" t="s">
        <v>130</v>
      </c>
      <c r="B90" s="26" t="s">
        <v>131</v>
      </c>
      <c r="C90" s="27">
        <v>404870415</v>
      </c>
      <c r="D90" s="27">
        <v>458827951</v>
      </c>
      <c r="E90" s="24">
        <f t="shared" si="4"/>
        <v>-53957536</v>
      </c>
      <c r="F90" s="25">
        <f t="shared" si="5"/>
        <v>-0.11759862467489475</v>
      </c>
    </row>
    <row r="91" spans="1:6" ht="16.5" customHeight="1">
      <c r="A91" s="28" t="s">
        <v>132</v>
      </c>
      <c r="B91" s="28" t="s">
        <v>133</v>
      </c>
      <c r="C91" s="29">
        <v>0</v>
      </c>
      <c r="D91" s="29">
        <v>4745455</v>
      </c>
      <c r="E91" s="30">
        <f t="shared" si="4"/>
        <v>-4745455</v>
      </c>
      <c r="F91" s="31">
        <f t="shared" si="5"/>
        <v>-1</v>
      </c>
    </row>
    <row r="92" spans="1:6" ht="16.5" customHeight="1">
      <c r="A92" s="28" t="s">
        <v>134</v>
      </c>
      <c r="B92" s="28" t="s">
        <v>135</v>
      </c>
      <c r="C92" s="29">
        <v>404870415</v>
      </c>
      <c r="D92" s="29">
        <v>454082496</v>
      </c>
      <c r="E92" s="30">
        <f t="shared" si="4"/>
        <v>-49212081</v>
      </c>
      <c r="F92" s="31">
        <f t="shared" si="5"/>
        <v>-0.10837696108858598</v>
      </c>
    </row>
    <row r="93" spans="1:6" ht="15" hidden="1">
      <c r="A93" s="6" t="s">
        <v>136</v>
      </c>
      <c r="B93" s="6" t="s">
        <v>85</v>
      </c>
      <c r="C93" s="9">
        <v>0</v>
      </c>
      <c r="D93" s="9">
        <v>0</v>
      </c>
      <c r="E93" s="13">
        <f t="shared" si="4"/>
        <v>0</v>
      </c>
      <c r="F93" s="3" t="e">
        <f t="shared" si="5"/>
        <v>#DIV/0!</v>
      </c>
    </row>
    <row r="94" spans="1:6" ht="15">
      <c r="A94" s="26" t="s">
        <v>137</v>
      </c>
      <c r="B94" s="26" t="s">
        <v>138</v>
      </c>
      <c r="C94" s="27">
        <v>0</v>
      </c>
      <c r="D94" s="27">
        <v>1117140</v>
      </c>
      <c r="E94" s="24">
        <f t="shared" si="4"/>
        <v>-1117140</v>
      </c>
      <c r="F94" s="25">
        <f t="shared" si="5"/>
        <v>-1</v>
      </c>
    </row>
    <row r="95" spans="1:6" ht="15" hidden="1">
      <c r="A95" s="6" t="s">
        <v>139</v>
      </c>
      <c r="B95" s="6" t="s">
        <v>140</v>
      </c>
      <c r="C95" s="7">
        <v>0</v>
      </c>
      <c r="D95" s="7">
        <v>0</v>
      </c>
      <c r="E95" s="13">
        <f t="shared" si="4"/>
        <v>0</v>
      </c>
      <c r="F95" s="3" t="e">
        <f t="shared" si="5"/>
        <v>#DIV/0!</v>
      </c>
    </row>
    <row r="96" spans="1:6" ht="15" hidden="1">
      <c r="A96" s="6" t="s">
        <v>141</v>
      </c>
      <c r="B96" s="6" t="s">
        <v>142</v>
      </c>
      <c r="C96" s="9">
        <v>0</v>
      </c>
      <c r="D96" s="9">
        <v>0</v>
      </c>
      <c r="E96" s="13">
        <f t="shared" si="4"/>
        <v>0</v>
      </c>
      <c r="F96" s="3" t="e">
        <f t="shared" si="5"/>
        <v>#DIV/0!</v>
      </c>
    </row>
    <row r="97" spans="1:6" ht="16.5" customHeight="1">
      <c r="A97" s="28" t="s">
        <v>143</v>
      </c>
      <c r="B97" s="28" t="s">
        <v>144</v>
      </c>
      <c r="C97" s="29">
        <v>0</v>
      </c>
      <c r="D97" s="29">
        <v>1117140</v>
      </c>
      <c r="E97" s="30">
        <f t="shared" si="4"/>
        <v>-1117140</v>
      </c>
      <c r="F97" s="31">
        <f t="shared" si="5"/>
        <v>-1</v>
      </c>
    </row>
    <row r="98" spans="1:6" ht="15">
      <c r="A98" s="26" t="s">
        <v>145</v>
      </c>
      <c r="B98" s="26" t="s">
        <v>146</v>
      </c>
      <c r="C98" s="27">
        <v>198073</v>
      </c>
      <c r="D98" s="27">
        <v>1797</v>
      </c>
      <c r="E98" s="24">
        <f t="shared" si="4"/>
        <v>196276</v>
      </c>
      <c r="F98" s="25">
        <f>(C98-D98)%/D98</f>
        <v>1.0922426265998888</v>
      </c>
    </row>
    <row r="99" spans="1:6" ht="15">
      <c r="A99" s="26" t="s">
        <v>147</v>
      </c>
      <c r="B99" s="26" t="s">
        <v>146</v>
      </c>
      <c r="C99" s="27">
        <v>198073</v>
      </c>
      <c r="D99" s="27">
        <v>1797</v>
      </c>
      <c r="E99" s="24">
        <f t="shared" si="4"/>
        <v>196276</v>
      </c>
      <c r="F99" s="25">
        <f>(C99-D99)%/D99</f>
        <v>1.0922426265998888</v>
      </c>
    </row>
    <row r="100" spans="1:6" ht="16.5" customHeight="1">
      <c r="A100" s="28" t="s">
        <v>148</v>
      </c>
      <c r="B100" s="28" t="s">
        <v>146</v>
      </c>
      <c r="C100" s="29">
        <v>198073</v>
      </c>
      <c r="D100" s="29">
        <v>1797</v>
      </c>
      <c r="E100" s="30">
        <f t="shared" si="4"/>
        <v>196276</v>
      </c>
      <c r="F100" s="31">
        <f>(C100-D100)%/D100</f>
        <v>1.0922426265998888</v>
      </c>
    </row>
    <row r="101" spans="1:6" ht="15">
      <c r="A101" s="26" t="s">
        <v>173</v>
      </c>
      <c r="B101" s="26" t="s">
        <v>174</v>
      </c>
      <c r="C101" s="27">
        <v>0</v>
      </c>
      <c r="D101" s="27">
        <v>0</v>
      </c>
      <c r="E101" s="24">
        <f t="shared" si="4"/>
        <v>0</v>
      </c>
      <c r="F101" s="25"/>
    </row>
    <row r="102" spans="1:6" ht="15">
      <c r="A102" s="26" t="s">
        <v>175</v>
      </c>
      <c r="B102" s="26" t="s">
        <v>174</v>
      </c>
      <c r="C102" s="27">
        <v>3295595206</v>
      </c>
      <c r="D102" s="27">
        <v>8718071333</v>
      </c>
      <c r="E102" s="24">
        <f t="shared" si="4"/>
        <v>-5422476127</v>
      </c>
      <c r="F102" s="25">
        <f aca="true" t="shared" si="6" ref="F102:F107">(C102-D102)/D102</f>
        <v>-0.6219811607269857</v>
      </c>
    </row>
    <row r="103" spans="1:6" ht="15">
      <c r="A103" s="26" t="s">
        <v>176</v>
      </c>
      <c r="B103" s="26" t="s">
        <v>174</v>
      </c>
      <c r="C103" s="27">
        <v>3295595206</v>
      </c>
      <c r="D103" s="27">
        <v>8718071333</v>
      </c>
      <c r="E103" s="24">
        <f aca="true" t="shared" si="7" ref="E103:E134">+C103-D103</f>
        <v>-5422476127</v>
      </c>
      <c r="F103" s="25">
        <f t="shared" si="6"/>
        <v>-0.6219811607269857</v>
      </c>
    </row>
    <row r="104" spans="1:6" ht="16.5" customHeight="1">
      <c r="A104" s="28" t="s">
        <v>177</v>
      </c>
      <c r="B104" s="28" t="s">
        <v>174</v>
      </c>
      <c r="C104" s="29">
        <v>3295595206</v>
      </c>
      <c r="D104" s="29">
        <v>8718071333</v>
      </c>
      <c r="E104" s="30">
        <f t="shared" si="7"/>
        <v>-5422476127</v>
      </c>
      <c r="F104" s="31">
        <f t="shared" si="6"/>
        <v>-0.6219811607269857</v>
      </c>
    </row>
    <row r="105" spans="1:6" ht="15">
      <c r="A105" s="26" t="s">
        <v>178</v>
      </c>
      <c r="B105" s="26" t="s">
        <v>179</v>
      </c>
      <c r="C105" s="27">
        <v>-3295595206</v>
      </c>
      <c r="D105" s="27">
        <v>-8718071333</v>
      </c>
      <c r="E105" s="24">
        <f t="shared" si="7"/>
        <v>5422476127</v>
      </c>
      <c r="F105" s="25">
        <f t="shared" si="6"/>
        <v>-0.6219811607269857</v>
      </c>
    </row>
    <row r="106" spans="1:6" ht="15">
      <c r="A106" s="26" t="s">
        <v>180</v>
      </c>
      <c r="B106" s="26" t="s">
        <v>179</v>
      </c>
      <c r="C106" s="27">
        <v>-3295595206</v>
      </c>
      <c r="D106" s="27">
        <v>-8718071333</v>
      </c>
      <c r="E106" s="24">
        <f t="shared" si="7"/>
        <v>5422476127</v>
      </c>
      <c r="F106" s="25">
        <f t="shared" si="6"/>
        <v>-0.6219811607269857</v>
      </c>
    </row>
    <row r="107" spans="1:6" ht="16.5" customHeight="1">
      <c r="A107" s="28" t="s">
        <v>181</v>
      </c>
      <c r="B107" s="28" t="s">
        <v>179</v>
      </c>
      <c r="C107" s="29">
        <v>-3295595206</v>
      </c>
      <c r="D107" s="29">
        <v>-8718071333</v>
      </c>
      <c r="E107" s="30">
        <f t="shared" si="7"/>
        <v>5422476127</v>
      </c>
      <c r="F107" s="31">
        <f t="shared" si="6"/>
        <v>-0.6219811607269857</v>
      </c>
    </row>
    <row r="108" spans="1:6" ht="15">
      <c r="A108" s="26" t="s">
        <v>182</v>
      </c>
      <c r="B108" s="26" t="s">
        <v>183</v>
      </c>
      <c r="C108" s="27">
        <v>0</v>
      </c>
      <c r="D108" s="27">
        <v>0</v>
      </c>
      <c r="E108" s="24">
        <f t="shared" si="7"/>
        <v>0</v>
      </c>
      <c r="F108" s="25">
        <f aca="true" t="shared" si="8" ref="F108:F114">+D108-E108</f>
        <v>0</v>
      </c>
    </row>
    <row r="109" spans="1:6" ht="15">
      <c r="A109" s="26" t="s">
        <v>184</v>
      </c>
      <c r="B109" s="26" t="s">
        <v>185</v>
      </c>
      <c r="C109" s="27">
        <v>0</v>
      </c>
      <c r="D109" s="27">
        <v>0</v>
      </c>
      <c r="E109" s="24">
        <f t="shared" si="7"/>
        <v>0</v>
      </c>
      <c r="F109" s="25">
        <f t="shared" si="8"/>
        <v>0</v>
      </c>
    </row>
    <row r="110" spans="1:6" ht="15">
      <c r="A110" s="26" t="s">
        <v>186</v>
      </c>
      <c r="B110" s="26" t="s">
        <v>185</v>
      </c>
      <c r="C110" s="27">
        <v>0</v>
      </c>
      <c r="D110" s="27">
        <v>0</v>
      </c>
      <c r="E110" s="24">
        <f t="shared" si="7"/>
        <v>0</v>
      </c>
      <c r="F110" s="25">
        <f t="shared" si="8"/>
        <v>0</v>
      </c>
    </row>
    <row r="111" spans="1:6" ht="16.5" customHeight="1">
      <c r="A111" s="28" t="s">
        <v>187</v>
      </c>
      <c r="B111" s="28" t="s">
        <v>185</v>
      </c>
      <c r="C111" s="29">
        <v>0</v>
      </c>
      <c r="D111" s="29">
        <v>0</v>
      </c>
      <c r="E111" s="30">
        <f t="shared" si="7"/>
        <v>0</v>
      </c>
      <c r="F111" s="31">
        <f t="shared" si="8"/>
        <v>0</v>
      </c>
    </row>
    <row r="112" spans="1:6" ht="15">
      <c r="A112" s="26" t="s">
        <v>188</v>
      </c>
      <c r="B112" s="26" t="s">
        <v>183</v>
      </c>
      <c r="C112" s="27">
        <v>0</v>
      </c>
      <c r="D112" s="27">
        <v>0</v>
      </c>
      <c r="E112" s="24">
        <f t="shared" si="7"/>
        <v>0</v>
      </c>
      <c r="F112" s="25">
        <f t="shared" si="8"/>
        <v>0</v>
      </c>
    </row>
    <row r="113" spans="1:6" ht="15">
      <c r="A113" s="26" t="s">
        <v>189</v>
      </c>
      <c r="B113" s="26" t="s">
        <v>183</v>
      </c>
      <c r="C113" s="27">
        <v>0</v>
      </c>
      <c r="D113" s="27">
        <v>0</v>
      </c>
      <c r="E113" s="24">
        <f t="shared" si="7"/>
        <v>0</v>
      </c>
      <c r="F113" s="25">
        <f t="shared" si="8"/>
        <v>0</v>
      </c>
    </row>
    <row r="114" spans="1:6" ht="16.5" customHeight="1">
      <c r="A114" s="32" t="s">
        <v>190</v>
      </c>
      <c r="B114" s="32" t="s">
        <v>183</v>
      </c>
      <c r="C114" s="33">
        <v>0</v>
      </c>
      <c r="D114" s="33">
        <v>0</v>
      </c>
      <c r="E114" s="34">
        <f t="shared" si="7"/>
        <v>0</v>
      </c>
      <c r="F114" s="35">
        <f t="shared" si="8"/>
        <v>0</v>
      </c>
    </row>
  </sheetData>
  <mergeCells count="1">
    <mergeCell ref="A1:F5"/>
  </mergeCells>
  <printOptions/>
  <pageMargins left="0.7" right="0.7" top="0.75" bottom="0.75" header="0.3" footer="0.3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87BE-70CB-4E6E-BF29-142B4EDF3F95}">
  <dimension ref="A1:I27"/>
  <sheetViews>
    <sheetView workbookViewId="0" topLeftCell="A1">
      <selection activeCell="A10" sqref="A10:G10"/>
    </sheetView>
  </sheetViews>
  <sheetFormatPr defaultColWidth="11.421875" defaultRowHeight="15"/>
  <cols>
    <col min="7" max="7" width="2.421875" style="0" customWidth="1"/>
    <col min="8" max="8" width="15.8515625" style="0" customWidth="1"/>
    <col min="9" max="9" width="17.00390625" style="0" customWidth="1"/>
  </cols>
  <sheetData>
    <row r="1" spans="1:9" ht="18.75">
      <c r="A1" s="45" t="s">
        <v>221</v>
      </c>
      <c r="B1" s="45"/>
      <c r="C1" s="45"/>
      <c r="D1" s="45"/>
      <c r="E1" s="45"/>
      <c r="F1" s="45"/>
      <c r="G1" s="45"/>
      <c r="H1" s="45"/>
      <c r="I1" s="45"/>
    </row>
    <row r="2" spans="1:9" ht="37.5" customHeight="1">
      <c r="A2" s="44" t="s">
        <v>223</v>
      </c>
      <c r="B2" s="44"/>
      <c r="C2" s="44"/>
      <c r="D2" s="44"/>
      <c r="E2" s="44"/>
      <c r="F2" s="44"/>
      <c r="G2" s="44"/>
      <c r="H2" s="44"/>
      <c r="I2" s="45"/>
    </row>
    <row r="3" spans="1:9" ht="15.75">
      <c r="A3" s="52" t="s">
        <v>222</v>
      </c>
      <c r="B3" s="52"/>
      <c r="C3" s="52"/>
      <c r="D3" s="52"/>
      <c r="E3" s="52"/>
      <c r="F3" s="52"/>
      <c r="G3" s="52"/>
      <c r="H3" s="52"/>
      <c r="I3" s="17"/>
    </row>
    <row r="4" ht="15.75" thickBot="1"/>
    <row r="5" spans="1:9" ht="15.75" thickBot="1">
      <c r="A5" s="66" t="s">
        <v>198</v>
      </c>
      <c r="B5" s="67"/>
      <c r="C5" s="67"/>
      <c r="D5" s="67"/>
      <c r="E5" s="67"/>
      <c r="F5" s="67"/>
      <c r="G5" s="70"/>
      <c r="H5" s="71">
        <v>2019</v>
      </c>
      <c r="I5" s="71">
        <v>2020</v>
      </c>
    </row>
    <row r="6" spans="1:9" ht="15">
      <c r="A6" s="46" t="s">
        <v>199</v>
      </c>
      <c r="B6" s="47"/>
      <c r="C6" s="47"/>
      <c r="D6" s="47"/>
      <c r="E6" s="47"/>
      <c r="F6" s="47"/>
      <c r="G6" s="47"/>
      <c r="H6" s="15">
        <v>11769814749</v>
      </c>
      <c r="I6" s="15">
        <v>13933304128</v>
      </c>
    </row>
    <row r="7" spans="1:9" ht="15">
      <c r="A7" s="53" t="s">
        <v>200</v>
      </c>
      <c r="B7" s="54"/>
      <c r="C7" s="54"/>
      <c r="D7" s="54"/>
      <c r="E7" s="54"/>
      <c r="F7" s="54"/>
      <c r="G7" s="54"/>
      <c r="H7" s="16">
        <v>-8616236195</v>
      </c>
      <c r="I7" s="16">
        <v>-7691084185</v>
      </c>
    </row>
    <row r="8" spans="1:9" ht="15">
      <c r="A8" s="53" t="s">
        <v>201</v>
      </c>
      <c r="B8" s="54"/>
      <c r="C8" s="54"/>
      <c r="D8" s="54"/>
      <c r="E8" s="54"/>
      <c r="F8" s="54"/>
      <c r="G8" s="54"/>
      <c r="H8" s="16"/>
      <c r="I8" s="16"/>
    </row>
    <row r="9" spans="1:9" ht="15">
      <c r="A9" s="46" t="s">
        <v>202</v>
      </c>
      <c r="B9" s="47"/>
      <c r="C9" s="47"/>
      <c r="D9" s="47"/>
      <c r="E9" s="47"/>
      <c r="F9" s="47"/>
      <c r="G9" s="47"/>
      <c r="H9" s="16">
        <v>-1808875248</v>
      </c>
      <c r="I9" s="16">
        <v>-1916910565</v>
      </c>
    </row>
    <row r="10" spans="1:9" ht="15">
      <c r="A10" s="55" t="s">
        <v>203</v>
      </c>
      <c r="B10" s="56"/>
      <c r="C10" s="56"/>
      <c r="D10" s="56"/>
      <c r="E10" s="56"/>
      <c r="F10" s="56"/>
      <c r="G10" s="56"/>
      <c r="H10" s="16">
        <v>-847156801</v>
      </c>
      <c r="I10" s="16">
        <v>-927514639</v>
      </c>
    </row>
    <row r="11" spans="1:9" ht="15.75" thickBot="1">
      <c r="A11" s="48" t="s">
        <v>204</v>
      </c>
      <c r="B11" s="49"/>
      <c r="C11" s="49"/>
      <c r="D11" s="49"/>
      <c r="E11" s="49"/>
      <c r="F11" s="49"/>
      <c r="G11" s="49"/>
      <c r="H11" s="16"/>
      <c r="I11" s="16">
        <v>-205609019</v>
      </c>
    </row>
    <row r="12" spans="1:9" ht="15.75" customHeight="1" thickBot="1">
      <c r="A12" s="57" t="s">
        <v>205</v>
      </c>
      <c r="B12" s="68"/>
      <c r="C12" s="68"/>
      <c r="D12" s="68"/>
      <c r="E12" s="68"/>
      <c r="F12" s="68"/>
      <c r="G12" s="69"/>
      <c r="H12" s="62">
        <f>+SUM(H6:H11)</f>
        <v>497546505</v>
      </c>
      <c r="I12" s="62">
        <f>+SUM(I6:I11)</f>
        <v>3192185720</v>
      </c>
    </row>
    <row r="13" spans="1:9" ht="15.75" thickBot="1">
      <c r="A13" s="66" t="s">
        <v>206</v>
      </c>
      <c r="B13" s="67"/>
      <c r="C13" s="67"/>
      <c r="D13" s="67"/>
      <c r="E13" s="67"/>
      <c r="F13" s="67"/>
      <c r="G13" s="67"/>
      <c r="H13" s="65">
        <f>+H14+H16</f>
        <v>-3851942726</v>
      </c>
      <c r="I13" s="65">
        <f>+I14+I16</f>
        <v>-239197882</v>
      </c>
    </row>
    <row r="14" spans="1:9" ht="15">
      <c r="A14" s="50" t="s">
        <v>207</v>
      </c>
      <c r="B14" s="51"/>
      <c r="C14" s="51"/>
      <c r="D14" s="51"/>
      <c r="E14" s="51"/>
      <c r="F14" s="51"/>
      <c r="G14" s="51"/>
      <c r="H14" s="16">
        <v>-3990595525</v>
      </c>
      <c r="I14" s="16">
        <v>107004100</v>
      </c>
    </row>
    <row r="15" spans="1:9" ht="15">
      <c r="A15" s="46" t="s">
        <v>208</v>
      </c>
      <c r="B15" s="47"/>
      <c r="C15" s="47"/>
      <c r="D15" s="47"/>
      <c r="E15" s="47"/>
      <c r="F15" s="47"/>
      <c r="G15" s="47"/>
      <c r="H15" s="16"/>
      <c r="I15" s="16"/>
    </row>
    <row r="16" spans="1:9" ht="15.75" thickBot="1">
      <c r="A16" s="46" t="s">
        <v>209</v>
      </c>
      <c r="B16" s="47"/>
      <c r="C16" s="47"/>
      <c r="D16" s="47"/>
      <c r="E16" s="47"/>
      <c r="F16" s="47"/>
      <c r="G16" s="47"/>
      <c r="H16" s="16">
        <v>138652799</v>
      </c>
      <c r="I16" s="16">
        <v>-346201982</v>
      </c>
    </row>
    <row r="17" spans="1:9" ht="15.75" thickBot="1">
      <c r="A17" s="60" t="s">
        <v>210</v>
      </c>
      <c r="B17" s="61"/>
      <c r="C17" s="61"/>
      <c r="D17" s="61"/>
      <c r="E17" s="61"/>
      <c r="F17" s="61"/>
      <c r="G17" s="61"/>
      <c r="H17" s="62">
        <f>+H12+H13</f>
        <v>-3354396221</v>
      </c>
      <c r="I17" s="62">
        <f>+I12+I13</f>
        <v>2952987838</v>
      </c>
    </row>
    <row r="18" spans="1:9" ht="15.75" thickBot="1">
      <c r="A18" s="66" t="s">
        <v>211</v>
      </c>
      <c r="B18" s="67"/>
      <c r="C18" s="67"/>
      <c r="D18" s="67"/>
      <c r="E18" s="67"/>
      <c r="F18" s="67"/>
      <c r="G18" s="67"/>
      <c r="H18" s="65">
        <f>+H19+H20</f>
        <v>608024005</v>
      </c>
      <c r="I18" s="65">
        <f>+I19+I20</f>
        <v>6443383260</v>
      </c>
    </row>
    <row r="19" spans="1:9" ht="15">
      <c r="A19" s="46" t="s">
        <v>212</v>
      </c>
      <c r="B19" s="47"/>
      <c r="C19" s="47"/>
      <c r="D19" s="47"/>
      <c r="E19" s="47"/>
      <c r="F19" s="47"/>
      <c r="G19" s="47"/>
      <c r="H19" s="16">
        <v>608024005</v>
      </c>
      <c r="I19" s="16">
        <v>591065559</v>
      </c>
    </row>
    <row r="20" spans="1:9" ht="15">
      <c r="A20" s="46" t="s">
        <v>213</v>
      </c>
      <c r="B20" s="47"/>
      <c r="C20" s="47"/>
      <c r="D20" s="47"/>
      <c r="E20" s="47"/>
      <c r="F20" s="47"/>
      <c r="G20" s="47"/>
      <c r="H20" s="16"/>
      <c r="I20" s="16">
        <v>5852317701</v>
      </c>
    </row>
    <row r="21" spans="1:9" ht="15">
      <c r="A21" s="46" t="s">
        <v>214</v>
      </c>
      <c r="B21" s="47"/>
      <c r="C21" s="47"/>
      <c r="D21" s="47"/>
      <c r="E21" s="47"/>
      <c r="F21" s="47"/>
      <c r="G21" s="47"/>
      <c r="H21" s="16"/>
      <c r="I21" s="16"/>
    </row>
    <row r="22" spans="1:9" ht="15.75" thickBot="1">
      <c r="A22" s="46" t="s">
        <v>215</v>
      </c>
      <c r="B22" s="47"/>
      <c r="C22" s="47"/>
      <c r="D22" s="47"/>
      <c r="E22" s="47"/>
      <c r="F22" s="47"/>
      <c r="G22" s="47"/>
      <c r="H22" s="16"/>
      <c r="I22" s="16"/>
    </row>
    <row r="23" spans="1:9" ht="15.75" thickBot="1">
      <c r="A23" s="60" t="s">
        <v>216</v>
      </c>
      <c r="B23" s="61"/>
      <c r="C23" s="61"/>
      <c r="D23" s="61"/>
      <c r="E23" s="61"/>
      <c r="F23" s="61"/>
      <c r="G23" s="61"/>
      <c r="H23" s="62">
        <f>+H17+H18</f>
        <v>-2746372216</v>
      </c>
      <c r="I23" s="62">
        <f>+I17+I18</f>
        <v>9396371098</v>
      </c>
    </row>
    <row r="24" spans="1:9" ht="15.75" thickBot="1">
      <c r="A24" s="63" t="s">
        <v>217</v>
      </c>
      <c r="B24" s="64"/>
      <c r="C24" s="64"/>
      <c r="D24" s="64"/>
      <c r="E24" s="64"/>
      <c r="F24" s="64"/>
      <c r="G24" s="64"/>
      <c r="H24" s="65">
        <v>8320562</v>
      </c>
      <c r="I24" s="65"/>
    </row>
    <row r="25" spans="1:9" ht="15">
      <c r="A25" s="42" t="s">
        <v>218</v>
      </c>
      <c r="B25" s="43"/>
      <c r="C25" s="43"/>
      <c r="D25" s="43"/>
      <c r="E25" s="43"/>
      <c r="F25" s="43"/>
      <c r="G25" s="43"/>
      <c r="H25" s="16">
        <v>-2746372216</v>
      </c>
      <c r="I25" s="16">
        <f>I12+I13+I18</f>
        <v>9396371098</v>
      </c>
    </row>
    <row r="26" spans="1:9" ht="15.75" thickBot="1">
      <c r="A26" s="42" t="s">
        <v>219</v>
      </c>
      <c r="B26" s="43"/>
      <c r="C26" s="43"/>
      <c r="D26" s="43"/>
      <c r="E26" s="43"/>
      <c r="F26" s="43"/>
      <c r="G26" s="43"/>
      <c r="H26" s="16">
        <v>7720034820</v>
      </c>
      <c r="I26" s="16">
        <f>SUM(H27)</f>
        <v>4973662604</v>
      </c>
    </row>
    <row r="27" spans="1:9" ht="15.75" thickBot="1">
      <c r="A27" s="57" t="s">
        <v>220</v>
      </c>
      <c r="B27" s="58"/>
      <c r="C27" s="58"/>
      <c r="D27" s="58"/>
      <c r="E27" s="58"/>
      <c r="F27" s="58"/>
      <c r="G27" s="58"/>
      <c r="H27" s="59">
        <f>+H26+H25</f>
        <v>4973662604</v>
      </c>
      <c r="I27" s="59">
        <f>+I26+I25</f>
        <v>14370033702</v>
      </c>
    </row>
  </sheetData>
  <mergeCells count="27">
    <mergeCell ref="I1:I2"/>
    <mergeCell ref="A3:H3"/>
    <mergeCell ref="A23:G23"/>
    <mergeCell ref="A24:G24"/>
    <mergeCell ref="A25:G25"/>
    <mergeCell ref="A5:G5"/>
    <mergeCell ref="A6:G6"/>
    <mergeCell ref="A7:G7"/>
    <mergeCell ref="A8:G8"/>
    <mergeCell ref="A9:G9"/>
    <mergeCell ref="A10:G10"/>
    <mergeCell ref="A26:G26"/>
    <mergeCell ref="A27:G27"/>
    <mergeCell ref="A2:H2"/>
    <mergeCell ref="A1:H1"/>
    <mergeCell ref="A17:G17"/>
    <mergeCell ref="A18:G18"/>
    <mergeCell ref="A19:G19"/>
    <mergeCell ref="A20:G20"/>
    <mergeCell ref="A21:G21"/>
    <mergeCell ref="A22:G22"/>
    <mergeCell ref="A11:G11"/>
    <mergeCell ref="A12:G12"/>
    <mergeCell ref="A13:G13"/>
    <mergeCell ref="A14:G14"/>
    <mergeCell ref="A15:G15"/>
    <mergeCell ref="A16:G1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8290-6636-4B6F-8F48-C37B189B271F}">
  <dimension ref="A1:I36"/>
  <sheetViews>
    <sheetView workbookViewId="0" topLeftCell="A1">
      <selection activeCell="G13" sqref="G13"/>
    </sheetView>
  </sheetViews>
  <sheetFormatPr defaultColWidth="11.421875" defaultRowHeight="15"/>
  <cols>
    <col min="1" max="1" width="11.421875" style="76" customWidth="1"/>
    <col min="2" max="2" width="33.57421875" style="76" customWidth="1"/>
    <col min="3" max="3" width="12.28125" style="76" bestFit="1" customWidth="1"/>
    <col min="4" max="5" width="11.57421875" style="76" bestFit="1" customWidth="1"/>
    <col min="6" max="6" width="12.28125" style="76" bestFit="1" customWidth="1"/>
    <col min="7" max="7" width="13.57421875" style="76" customWidth="1"/>
    <col min="8" max="8" width="11.57421875" style="76" bestFit="1" customWidth="1"/>
    <col min="9" max="9" width="13.7109375" style="76" customWidth="1"/>
    <col min="10" max="16384" width="11.421875" style="76" customWidth="1"/>
  </cols>
  <sheetData>
    <row r="1" spans="1:9" ht="18.75">
      <c r="A1" s="72" t="s">
        <v>251</v>
      </c>
      <c r="B1" s="72"/>
      <c r="C1" s="72"/>
      <c r="D1" s="72"/>
      <c r="E1" s="72"/>
      <c r="F1" s="72"/>
      <c r="G1" s="72"/>
      <c r="H1" s="72"/>
      <c r="I1" s="72"/>
    </row>
    <row r="2" spans="1:9" ht="36.75" customHeight="1">
      <c r="A2" s="73" t="s">
        <v>252</v>
      </c>
      <c r="B2" s="73"/>
      <c r="C2" s="73"/>
      <c r="D2" s="73"/>
      <c r="E2" s="73"/>
      <c r="F2" s="73"/>
      <c r="G2" s="73"/>
      <c r="H2" s="73"/>
      <c r="I2" s="72"/>
    </row>
    <row r="3" spans="1:9" ht="15.75">
      <c r="A3" s="74" t="s">
        <v>222</v>
      </c>
      <c r="B3" s="74"/>
      <c r="C3" s="74"/>
      <c r="D3" s="74"/>
      <c r="E3" s="74"/>
      <c r="F3" s="74"/>
      <c r="G3" s="74"/>
      <c r="H3" s="74"/>
      <c r="I3" s="77"/>
    </row>
    <row r="4" spans="1:9" ht="15.75">
      <c r="A4" s="75"/>
      <c r="B4" s="75"/>
      <c r="C4" s="75"/>
      <c r="D4" s="75"/>
      <c r="E4" s="75"/>
      <c r="F4" s="75"/>
      <c r="G4" s="75"/>
      <c r="H4" s="75"/>
      <c r="I4" s="77"/>
    </row>
    <row r="5" ht="15.75" thickBot="1"/>
    <row r="6" spans="1:9" ht="15">
      <c r="A6" s="78" t="s">
        <v>224</v>
      </c>
      <c r="B6" s="79"/>
      <c r="C6" s="80" t="s">
        <v>102</v>
      </c>
      <c r="D6" s="81" t="s">
        <v>106</v>
      </c>
      <c r="E6" s="82"/>
      <c r="F6" s="83"/>
      <c r="G6" s="81" t="s">
        <v>112</v>
      </c>
      <c r="H6" s="83"/>
      <c r="I6" s="84" t="s">
        <v>99</v>
      </c>
    </row>
    <row r="7" spans="1:9" ht="21">
      <c r="A7" s="85"/>
      <c r="B7" s="86"/>
      <c r="C7" s="87" t="s">
        <v>225</v>
      </c>
      <c r="D7" s="87" t="s">
        <v>226</v>
      </c>
      <c r="E7" s="87" t="s">
        <v>227</v>
      </c>
      <c r="F7" s="87" t="s">
        <v>228</v>
      </c>
      <c r="G7" s="87" t="s">
        <v>229</v>
      </c>
      <c r="H7" s="87" t="s">
        <v>230</v>
      </c>
      <c r="I7" s="88"/>
    </row>
    <row r="8" spans="1:9" ht="28.5" customHeight="1">
      <c r="A8" s="89" t="s">
        <v>231</v>
      </c>
      <c r="B8" s="90"/>
      <c r="C8" s="91">
        <v>11278440924</v>
      </c>
      <c r="D8" s="91">
        <v>443045758</v>
      </c>
      <c r="E8" s="91">
        <v>509672282</v>
      </c>
      <c r="F8" s="91">
        <v>2877782748</v>
      </c>
      <c r="G8" s="91">
        <v>0</v>
      </c>
      <c r="H8" s="91">
        <v>345231736</v>
      </c>
      <c r="I8" s="91">
        <v>12641699259</v>
      </c>
    </row>
    <row r="9" spans="1:9" ht="30" customHeight="1">
      <c r="A9" s="92" t="s">
        <v>232</v>
      </c>
      <c r="B9" s="93"/>
      <c r="C9" s="94"/>
      <c r="D9" s="94"/>
      <c r="E9" s="94"/>
      <c r="F9" s="94"/>
      <c r="G9" s="94"/>
      <c r="H9" s="94"/>
      <c r="I9" s="94">
        <f>+C9</f>
        <v>0</v>
      </c>
    </row>
    <row r="10" spans="1:9" ht="15">
      <c r="A10" s="95" t="s">
        <v>233</v>
      </c>
      <c r="B10" s="96"/>
      <c r="C10" s="97">
        <v>608024005</v>
      </c>
      <c r="D10" s="94"/>
      <c r="E10" s="94"/>
      <c r="F10" s="94"/>
      <c r="G10" s="94"/>
      <c r="H10" s="94"/>
      <c r="I10" s="98">
        <f>+C10</f>
        <v>608024005</v>
      </c>
    </row>
    <row r="11" spans="1:9" ht="15">
      <c r="A11" s="99" t="s">
        <v>234</v>
      </c>
      <c r="B11" s="100"/>
      <c r="C11" s="101"/>
      <c r="D11" s="101"/>
      <c r="E11" s="101"/>
      <c r="F11" s="101"/>
      <c r="G11" s="101"/>
      <c r="H11" s="101"/>
      <c r="I11" s="98"/>
    </row>
    <row r="12" spans="1:9" ht="15">
      <c r="A12" s="99" t="s">
        <v>235</v>
      </c>
      <c r="B12" s="100"/>
      <c r="C12" s="101"/>
      <c r="D12" s="101"/>
      <c r="E12" s="101"/>
      <c r="F12" s="101"/>
      <c r="G12" s="101"/>
      <c r="H12" s="101"/>
      <c r="I12" s="98"/>
    </row>
    <row r="13" spans="1:9" ht="15">
      <c r="A13" s="99" t="s">
        <v>236</v>
      </c>
      <c r="B13" s="100"/>
      <c r="C13" s="101"/>
      <c r="D13" s="101"/>
      <c r="E13" s="101"/>
      <c r="F13" s="101"/>
      <c r="G13" s="101"/>
      <c r="H13" s="101"/>
      <c r="I13" s="98"/>
    </row>
    <row r="14" spans="1:9" ht="15">
      <c r="A14" s="99" t="s">
        <v>237</v>
      </c>
      <c r="B14" s="100"/>
      <c r="C14" s="101">
        <v>-2812474189</v>
      </c>
      <c r="D14" s="101"/>
      <c r="E14" s="101"/>
      <c r="F14" s="101"/>
      <c r="G14" s="101"/>
      <c r="H14" s="101"/>
      <c r="I14" s="98"/>
    </row>
    <row r="15" spans="1:9" ht="15">
      <c r="A15" s="99" t="s">
        <v>238</v>
      </c>
      <c r="B15" s="100"/>
      <c r="C15" s="102"/>
      <c r="D15" s="101"/>
      <c r="E15" s="102">
        <v>77913231</v>
      </c>
      <c r="F15" s="101"/>
      <c r="G15" s="101"/>
      <c r="H15" s="101"/>
      <c r="I15" s="98">
        <f>+E15</f>
        <v>77913231</v>
      </c>
    </row>
    <row r="16" spans="1:9" ht="15">
      <c r="A16" s="99" t="s">
        <v>239</v>
      </c>
      <c r="B16" s="100"/>
      <c r="C16" s="101"/>
      <c r="D16" s="101">
        <v>34523174</v>
      </c>
      <c r="E16" s="102"/>
      <c r="F16" s="101"/>
      <c r="G16" s="101"/>
      <c r="H16" s="101"/>
      <c r="I16" s="98">
        <f>+D16</f>
        <v>34523174</v>
      </c>
    </row>
    <row r="17" spans="1:9" ht="15">
      <c r="A17" s="99" t="s">
        <v>240</v>
      </c>
      <c r="B17" s="100"/>
      <c r="C17" s="101"/>
      <c r="D17" s="101"/>
      <c r="E17" s="102"/>
      <c r="F17" s="101"/>
      <c r="G17" s="101"/>
      <c r="H17" s="101"/>
      <c r="I17" s="98"/>
    </row>
    <row r="18" spans="1:9" ht="15">
      <c r="A18" s="99" t="s">
        <v>241</v>
      </c>
      <c r="B18" s="100"/>
      <c r="C18" s="101"/>
      <c r="D18" s="101"/>
      <c r="E18" s="102"/>
      <c r="F18" s="101"/>
      <c r="G18" s="101"/>
      <c r="H18" s="101"/>
      <c r="I18" s="98">
        <f>+G18</f>
        <v>0</v>
      </c>
    </row>
    <row r="19" spans="1:9" ht="15">
      <c r="A19" s="99" t="s">
        <v>228</v>
      </c>
      <c r="B19" s="100"/>
      <c r="C19" s="101"/>
      <c r="D19" s="101"/>
      <c r="E19" s="101"/>
      <c r="F19" s="102"/>
      <c r="G19" s="101"/>
      <c r="H19" s="101"/>
      <c r="I19" s="98">
        <f>+F19</f>
        <v>0</v>
      </c>
    </row>
    <row r="20" spans="1:9" ht="15">
      <c r="A20" s="103" t="s">
        <v>242</v>
      </c>
      <c r="B20" s="104"/>
      <c r="C20" s="105"/>
      <c r="D20" s="105"/>
      <c r="E20" s="105"/>
      <c r="F20" s="106"/>
      <c r="G20" s="105"/>
      <c r="H20" s="105">
        <v>-345231736</v>
      </c>
      <c r="I20" s="98">
        <v>-345231736</v>
      </c>
    </row>
    <row r="21" spans="1:9" ht="15">
      <c r="A21" s="107" t="s">
        <v>243</v>
      </c>
      <c r="B21" s="108"/>
      <c r="C21" s="105"/>
      <c r="D21" s="105"/>
      <c r="E21" s="105"/>
      <c r="F21" s="105"/>
      <c r="G21" s="105"/>
      <c r="H21" s="106">
        <v>502291960</v>
      </c>
      <c r="I21" s="106">
        <v>502291960</v>
      </c>
    </row>
    <row r="22" spans="1:9" ht="31.5" customHeight="1" thickBot="1">
      <c r="A22" s="109" t="s">
        <v>244</v>
      </c>
      <c r="B22" s="110"/>
      <c r="C22" s="111">
        <v>9073990740</v>
      </c>
      <c r="D22" s="111">
        <v>477568932</v>
      </c>
      <c r="E22" s="111">
        <v>587585513</v>
      </c>
      <c r="F22" s="111">
        <v>2877782748</v>
      </c>
      <c r="G22" s="111">
        <v>0</v>
      </c>
      <c r="H22" s="111">
        <v>502291960</v>
      </c>
      <c r="I22" s="111">
        <v>13519219893</v>
      </c>
    </row>
    <row r="23" spans="1:9" ht="15">
      <c r="A23" s="112" t="s">
        <v>245</v>
      </c>
      <c r="B23" s="113"/>
      <c r="C23" s="94"/>
      <c r="D23" s="94"/>
      <c r="E23" s="94"/>
      <c r="F23" s="94"/>
      <c r="G23" s="94"/>
      <c r="H23" s="94"/>
      <c r="I23" s="94">
        <f>+C23</f>
        <v>0</v>
      </c>
    </row>
    <row r="24" spans="1:9" ht="15">
      <c r="A24" s="114" t="s">
        <v>233</v>
      </c>
      <c r="B24" s="115"/>
      <c r="C24" s="97">
        <v>591065559</v>
      </c>
      <c r="D24" s="94"/>
      <c r="E24" s="94"/>
      <c r="F24" s="94"/>
      <c r="G24" s="94"/>
      <c r="H24" s="94"/>
      <c r="I24" s="98">
        <f>+C24</f>
        <v>591065559</v>
      </c>
    </row>
    <row r="25" spans="1:9" ht="15">
      <c r="A25" s="116" t="s">
        <v>234</v>
      </c>
      <c r="B25" s="117"/>
      <c r="C25" s="101"/>
      <c r="D25" s="101"/>
      <c r="E25" s="101"/>
      <c r="F25" s="101"/>
      <c r="G25" s="101"/>
      <c r="H25" s="101"/>
      <c r="I25" s="98"/>
    </row>
    <row r="26" spans="1:9" ht="15">
      <c r="A26" s="116" t="s">
        <v>236</v>
      </c>
      <c r="B26" s="117"/>
      <c r="C26" s="101"/>
      <c r="D26" s="101"/>
      <c r="E26" s="101"/>
      <c r="F26" s="101"/>
      <c r="G26" s="101"/>
      <c r="H26" s="101"/>
      <c r="I26" s="98"/>
    </row>
    <row r="27" spans="1:9" ht="15">
      <c r="A27" s="116" t="s">
        <v>237</v>
      </c>
      <c r="B27" s="117"/>
      <c r="C27" s="101"/>
      <c r="D27" s="101"/>
      <c r="E27" s="101"/>
      <c r="F27" s="101"/>
      <c r="G27" s="101"/>
      <c r="H27" s="101"/>
      <c r="I27" s="98"/>
    </row>
    <row r="28" spans="1:9" ht="15">
      <c r="A28" s="99" t="s">
        <v>235</v>
      </c>
      <c r="B28" s="100"/>
      <c r="C28" s="101">
        <v>-2812474189</v>
      </c>
      <c r="D28" s="101"/>
      <c r="E28" s="101"/>
      <c r="F28" s="101"/>
      <c r="G28" s="101"/>
      <c r="H28" s="101"/>
      <c r="I28" s="98"/>
    </row>
    <row r="29" spans="1:9" ht="15">
      <c r="A29" s="118" t="s">
        <v>246</v>
      </c>
      <c r="B29" s="119"/>
      <c r="C29" s="102"/>
      <c r="D29" s="101"/>
      <c r="E29" s="102"/>
      <c r="F29" s="101"/>
      <c r="G29" s="101"/>
      <c r="H29" s="101"/>
      <c r="I29" s="98">
        <f>+E29</f>
        <v>0</v>
      </c>
    </row>
    <row r="30" spans="1:9" ht="15">
      <c r="A30" s="120" t="s">
        <v>247</v>
      </c>
      <c r="B30" s="121"/>
      <c r="C30" s="101"/>
      <c r="D30" s="101">
        <v>50229196</v>
      </c>
      <c r="E30" s="102"/>
      <c r="F30" s="101"/>
      <c r="G30" s="101"/>
      <c r="H30" s="101"/>
      <c r="I30" s="98">
        <f>+D30</f>
        <v>50229196</v>
      </c>
    </row>
    <row r="31" spans="1:9" ht="15">
      <c r="A31" s="120" t="s">
        <v>248</v>
      </c>
      <c r="B31" s="121"/>
      <c r="C31" s="101"/>
      <c r="D31" s="101"/>
      <c r="E31" s="102"/>
      <c r="F31" s="101"/>
      <c r="G31" s="101"/>
      <c r="H31" s="101"/>
      <c r="I31" s="98"/>
    </row>
    <row r="32" spans="1:9" ht="15">
      <c r="A32" s="116" t="s">
        <v>241</v>
      </c>
      <c r="B32" s="117"/>
      <c r="C32" s="101"/>
      <c r="D32" s="101"/>
      <c r="E32" s="102"/>
      <c r="F32" s="101"/>
      <c r="G32" s="101"/>
      <c r="H32" s="101"/>
      <c r="I32" s="98">
        <f>+G32</f>
        <v>0</v>
      </c>
    </row>
    <row r="33" spans="1:9" ht="15">
      <c r="A33" s="116" t="s">
        <v>228</v>
      </c>
      <c r="B33" s="117"/>
      <c r="C33" s="101"/>
      <c r="D33" s="101"/>
      <c r="E33" s="101"/>
      <c r="F33" s="102"/>
      <c r="G33" s="101"/>
      <c r="H33" s="101"/>
      <c r="I33" s="98">
        <f>+F33</f>
        <v>0</v>
      </c>
    </row>
    <row r="34" spans="1:9" ht="15">
      <c r="A34" s="116" t="s">
        <v>249</v>
      </c>
      <c r="B34" s="117"/>
      <c r="C34" s="105"/>
      <c r="D34" s="105"/>
      <c r="E34" s="105"/>
      <c r="F34" s="106"/>
      <c r="G34" s="105"/>
      <c r="H34" s="106">
        <v>-502291960</v>
      </c>
      <c r="I34" s="98">
        <f>SUM(H34)</f>
        <v>-502291960</v>
      </c>
    </row>
    <row r="35" spans="1:9" ht="15">
      <c r="A35" s="122" t="s">
        <v>243</v>
      </c>
      <c r="B35" s="123"/>
      <c r="C35" s="105"/>
      <c r="D35" s="105"/>
      <c r="E35" s="105"/>
      <c r="F35" s="105"/>
      <c r="G35" s="105"/>
      <c r="H35" s="106">
        <v>557844236</v>
      </c>
      <c r="I35" s="106">
        <f>SUM(H35)</f>
        <v>557844236</v>
      </c>
    </row>
    <row r="36" spans="1:9" ht="15.75" thickBot="1">
      <c r="A36" s="124" t="s">
        <v>250</v>
      </c>
      <c r="B36" s="125"/>
      <c r="C36" s="126">
        <f>+C22+C24</f>
        <v>9665056299</v>
      </c>
      <c r="D36" s="126">
        <f>+D22+D30</f>
        <v>527798128</v>
      </c>
      <c r="E36" s="126">
        <f>+E22+E29</f>
        <v>587585513</v>
      </c>
      <c r="F36" s="126">
        <f>+F22+F32+F33</f>
        <v>2877782748</v>
      </c>
      <c r="G36" s="126">
        <f>+G34</f>
        <v>0</v>
      </c>
      <c r="H36" s="126">
        <f>+H35</f>
        <v>557844236</v>
      </c>
      <c r="I36" s="126">
        <f>+I22+I24+I29+I30+I35+I34</f>
        <v>14216066924</v>
      </c>
    </row>
  </sheetData>
  <mergeCells count="32">
    <mergeCell ref="A33:B33"/>
    <mergeCell ref="A34:B34"/>
    <mergeCell ref="A35:B35"/>
    <mergeCell ref="A36:B36"/>
    <mergeCell ref="A1:H1"/>
    <mergeCell ref="A26:B26"/>
    <mergeCell ref="A27:B27"/>
    <mergeCell ref="A28:B28"/>
    <mergeCell ref="A32:B32"/>
    <mergeCell ref="A15:B15"/>
    <mergeCell ref="A6:B7"/>
    <mergeCell ref="D6:F6"/>
    <mergeCell ref="G6:H6"/>
    <mergeCell ref="A10:B10"/>
    <mergeCell ref="A11:B11"/>
    <mergeCell ref="A12:B12"/>
    <mergeCell ref="A13:B13"/>
    <mergeCell ref="A14:B14"/>
    <mergeCell ref="A23:B23"/>
    <mergeCell ref="A25:B25"/>
    <mergeCell ref="A16:B16"/>
    <mergeCell ref="A17:B17"/>
    <mergeCell ref="A18:B18"/>
    <mergeCell ref="A19:B19"/>
    <mergeCell ref="A21:B21"/>
    <mergeCell ref="A22:B22"/>
    <mergeCell ref="I6:I7"/>
    <mergeCell ref="A8:B8"/>
    <mergeCell ref="A9:B9"/>
    <mergeCell ref="I1:I2"/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Torres</dc:creator>
  <cp:keywords/>
  <dc:description/>
  <cp:lastModifiedBy>Rossana Torres</cp:lastModifiedBy>
  <cp:lastPrinted>2020-05-18T17:44:00Z</cp:lastPrinted>
  <dcterms:created xsi:type="dcterms:W3CDTF">2019-03-20T21:19:53Z</dcterms:created>
  <dcterms:modified xsi:type="dcterms:W3CDTF">2021-02-24T12:11:52Z</dcterms:modified>
  <cp:category/>
  <cp:version/>
  <cp:contentType/>
  <cp:contentStatus/>
</cp:coreProperties>
</file>